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3380" windowHeight="12720" tabRatio="597" firstSheet="5" activeTab="8"/>
  </bookViews>
  <sheets>
    <sheet name="Пр1.1_перечень ИП" sheetId="1" r:id="rId1"/>
    <sheet name="Пр1.2_стоимость этапов" sheetId="2" r:id="rId2"/>
    <sheet name="Пр1.3_прогноз ввода-вывода" sheetId="3" r:id="rId3"/>
    <sheet name="Пр2.2_краткое описание" sheetId="4" r:id="rId4"/>
    <sheet name="Пр3.1_сетевой график ГПП-23" sheetId="5" r:id="rId5"/>
    <sheet name="Пр3.1_сетевой график КРУ" sheetId="6" r:id="rId6"/>
    <sheet name="Пр3.1_сетевой график телемехан" sheetId="7" r:id="rId7"/>
    <sheet name="Пр3.2_контр этапы" sheetId="8" r:id="rId8"/>
    <sheet name="приложение 4.1" sheetId="9" r:id="rId9"/>
    <sheet name="приложение 4.2" sheetId="10" r:id="rId10"/>
    <sheet name="приложение 4.3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ES" localSheetId="3">#REF!</definedName>
    <definedName name="AES" localSheetId="7">#REF!</definedName>
    <definedName name="AES">#REF!</definedName>
    <definedName name="AOE" localSheetId="3">#REF!</definedName>
    <definedName name="AOE" localSheetId="7">#REF!</definedName>
    <definedName name="AOE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'[4]Заголовок'!$B$21</definedName>
    <definedName name="DATA">#REF!</definedName>
    <definedName name="DATE">#REF!</definedName>
    <definedName name="dip" localSheetId="3">'[17]FST5'!$G$149:$G$165,'Пр2.2_краткое описание'!P1_dip,'Пр2.2_краткое описание'!P2_dip,'Пр2.2_краткое описание'!P3_dip,'Пр2.2_краткое описание'!P4_dip</definedName>
    <definedName name="dip" localSheetId="7">'[17]FST5'!$G$149:$G$165,'Пр3.2_контр этапы'!P1_dip,'Пр3.2_контр этапы'!P2_dip,'Пр3.2_контр этапы'!P3_dip,'Пр3.2_контр этапы'!P4_dip</definedName>
    <definedName name="dip" localSheetId="9">'[5]FST5'!$G$149:$G$165,P1_dip,P2_dip,P3_dip,P4_dip</definedName>
    <definedName name="dip">'[5]FST5'!$G$149:$G$165,P1_dip,P2_dip,P3_dip,P4_dip</definedName>
    <definedName name="DOC">#REF!</definedName>
    <definedName name="Down_range">#REF!</definedName>
    <definedName name="eso" localSheetId="3">'[17]FST5'!$G$149:$G$165,'Пр2.2_краткое описание'!P1_eso</definedName>
    <definedName name="eso" localSheetId="7">'[17]FST5'!$G$149:$G$165,'Пр3.2_контр этапы'!P1_eso</definedName>
    <definedName name="eso" localSheetId="9">'[5]FST5'!$G$149:$G$165,P1_eso</definedName>
    <definedName name="eso">'[5]FST5'!$G$149:$G$165,P1_eso</definedName>
    <definedName name="ESO_ET">#REF!</definedName>
    <definedName name="ESO_PROT" localSheetId="3">#REF!,#REF!,#REF!,P1_ESO_PROT</definedName>
    <definedName name="ESO_PROT" localSheetId="7">#REF!,#REF!,#REF!,P1_ESO_PROT</definedName>
    <definedName name="ESO_PROT" localSheetId="9">#REF!,#REF!,#REF!,P1_ESO_PROT</definedName>
    <definedName name="ESO_PROT">#REF!,#REF!,#REF!,P1_ESO_PROT</definedName>
    <definedName name="ESOcom" localSheetId="4">#REF!</definedName>
    <definedName name="ESOcom" localSheetId="5">#REF!</definedName>
    <definedName name="ESOcom" localSheetId="6">#REF!</definedName>
    <definedName name="ESOcom">#REF!</definedName>
    <definedName name="Excel_BuiltIn_Print_Area_10" localSheetId="9">#REF!</definedName>
    <definedName name="Excel_BuiltIn_Print_Area_10">#REF!</definedName>
    <definedName name="Excel_BuiltIn_Print_Area_11" localSheetId="9">#REF!</definedName>
    <definedName name="Excel_BuiltIn_Print_Area_11">#REF!</definedName>
    <definedName name="Excel_BuiltIn_Print_Area_12">"$#ССЫЛ!.$A$2:$L$14"</definedName>
    <definedName name="Excel_BuiltIn_Print_Area_12_1">"$#ССЫЛ!.$A$2:$L$14"</definedName>
    <definedName name="Excel_BuiltIn_Print_Area_13">"$#ССЫЛ!.$A$2:$L$14"</definedName>
    <definedName name="Excel_BuiltIn_Print_Area_14" localSheetId="9">#REF!</definedName>
    <definedName name="Excel_BuiltIn_Print_Area_14">#REF!</definedName>
    <definedName name="Excel_BuiltIn_Print_Area_18" localSheetId="9">#REF!</definedName>
    <definedName name="Excel_BuiltIn_Print_Area_18">#REF!</definedName>
    <definedName name="Excel_BuiltIn_Print_Area_81" localSheetId="9">#REF!</definedName>
    <definedName name="Excel_BuiltIn_Print_Area_81">#REF!</definedName>
    <definedName name="Excel_BuiltIn_Print_Area_9" localSheetId="9">#REF!</definedName>
    <definedName name="Excel_BuiltIn_Print_Area_9">#REF!</definedName>
    <definedName name="FUEL">#REF!</definedName>
    <definedName name="GES" localSheetId="3">#REF!</definedName>
    <definedName name="GES" localSheetId="7">#REF!</definedName>
    <definedName name="GES">#REF!</definedName>
    <definedName name="GES_DATA">#REF!</definedName>
    <definedName name="GES_LIST">#REF!</definedName>
    <definedName name="GES3_DATA">#REF!</definedName>
    <definedName name="GRES" localSheetId="3">#REF!</definedName>
    <definedName name="GRES" localSheetId="7">#REF!</definedName>
    <definedName name="GRES">#REF!</definedName>
    <definedName name="GRES_DATA">#REF!</definedName>
    <definedName name="GRES_LIST">#REF!</definedName>
    <definedName name="gtty" localSheetId="3">#REF!,#REF!,#REF!,P1_ESO_PROT</definedName>
    <definedName name="gtty" localSheetId="7">#REF!,#REF!,#REF!,P1_ESO_PROT</definedName>
    <definedName name="gtty" localSheetId="9">#REF!,#REF!,#REF!,P1_ESO_PROT</definedName>
    <definedName name="gtty">#REF!,#REF!,#REF!,P1_ESO_PROT</definedName>
    <definedName name="INN">#REF!</definedName>
    <definedName name="MO">#REF!</definedName>
    <definedName name="MONTH" localSheetId="3">#REF!</definedName>
    <definedName name="MONTH" localSheetId="7">#REF!</definedName>
    <definedName name="MONTH">#REF!</definedName>
    <definedName name="net" localSheetId="3">'[17]FST5'!$G$100:$G$116,'Пр2.2_краткое описание'!P1_net</definedName>
    <definedName name="net" localSheetId="7">'[17]FST5'!$G$100:$G$116,'Пр3.2_контр этапы'!P1_net</definedName>
    <definedName name="net" localSheetId="9">'[5]FST5'!$G$100:$G$116,P1_net</definedName>
    <definedName name="net">'[5]FST5'!$G$100:$G$116,P1_net</definedName>
    <definedName name="NET_SCOPE_FOR_LOAD" localSheetId="3">#REF!</definedName>
    <definedName name="NET_SCOPE_FOR_LOAD" localSheetId="7">#REF!</definedName>
    <definedName name="NET_SCOPE_FOR_LOAD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E" localSheetId="3">#REF!</definedName>
    <definedName name="ORE" localSheetId="7">#REF!</definedName>
    <definedName name="ORE">#REF!</definedName>
    <definedName name="Org_list" localSheetId="4">#REF!</definedName>
    <definedName name="Org_list" localSheetId="5">#REF!</definedName>
    <definedName name="Org_list" localSheetId="6">#REF!</definedName>
    <definedName name="Org_list">#REF!</definedName>
    <definedName name="OTH_DATA">#REF!</definedName>
    <definedName name="OTH_LIST">#REF!</definedName>
    <definedName name="P1_dip" localSheetId="3" hidden="1">'[17]FST5'!$G$167:$G$172,'[17]FST5'!$G$174:$G$175,'[17]FST5'!$G$177:$G$180,'[17]FST5'!$G$182,'[17]FST5'!$G$184:$G$188,'[17]FST5'!$G$190,'[17]FST5'!$G$192:$G$194</definedName>
    <definedName name="P1_dip" localSheetId="7" hidden="1">'[17]FST5'!$G$167:$G$172,'[17]FST5'!$G$174:$G$175,'[17]FST5'!$G$177:$G$180,'[17]FST5'!$G$182,'[17]FST5'!$G$184:$G$188,'[17]FST5'!$G$190,'[17]FST5'!$G$192:$G$194</definedName>
    <definedName name="P1_dip" hidden="1">'[5]FST5'!$G$167:$G$172,'[5]FST5'!$G$174:$G$175,'[5]FST5'!$G$177:$G$180,'[5]FST5'!$G$182,'[5]FST5'!$G$184:$G$188,'[5]FST5'!$G$190,'[5]FST5'!$G$192:$G$194</definedName>
    <definedName name="P1_eso" localSheetId="3" hidden="1">'[17]FST5'!$G$167:$G$172,'[17]FST5'!$G$174:$G$175,'[17]FST5'!$G$177:$G$180,'[17]FST5'!$G$182,'[17]FST5'!$G$184:$G$188,'[17]FST5'!$G$190,'[17]FST5'!$G$192:$G$194</definedName>
    <definedName name="P1_eso" localSheetId="7" hidden="1">'[17]FST5'!$G$167:$G$172,'[17]FST5'!$G$174:$G$175,'[17]FST5'!$G$177:$G$180,'[17]FST5'!$G$182,'[17]FST5'!$G$184:$G$188,'[17]FST5'!$G$190,'[17]FST5'!$G$192:$G$194</definedName>
    <definedName name="P1_eso" hidden="1">'[5]FST5'!$G$167:$G$172,'[5]FST5'!$G$174:$G$175,'[5]FST5'!$G$177:$G$180,'[5]FST5'!$G$182,'[5]FST5'!$G$184:$G$188,'[5]FST5'!$G$190,'[5]FST5'!$G$192:$G$194</definedName>
    <definedName name="P1_ESO_PROT" hidden="1">#REF!,#REF!,#REF!,#REF!,#REF!,#REF!,#REF!,#REF!</definedName>
    <definedName name="P1_net" localSheetId="3" hidden="1">'[17]FST5'!$G$118:$G$123,'[17]FST5'!$G$125:$G$126,'[17]FST5'!$G$128:$G$131,'[17]FST5'!$G$133,'[17]FST5'!$G$135:$G$139,'[17]FST5'!$G$141,'[17]FST5'!$G$143:$G$145</definedName>
    <definedName name="P1_net" localSheetId="7" hidden="1">'[17]FST5'!$G$118:$G$123,'[17]FST5'!$G$125:$G$126,'[17]FST5'!$G$128:$G$131,'[17]FST5'!$G$133,'[17]FST5'!$G$135:$G$139,'[17]FST5'!$G$141,'[17]FST5'!$G$143:$G$145</definedName>
    <definedName name="P1_net" hidden="1">'[5]FST5'!$G$118:$G$123,'[5]FST5'!$G$125:$G$126,'[5]FST5'!$G$128:$G$131,'[5]FST5'!$G$133,'[5]FST5'!$G$135:$G$139,'[5]FST5'!$G$141,'[5]FST5'!$G$143:$G$145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CORR" localSheetId="3" hidden="1">#REF!,#REF!,#REF!,#REF!,#REF!,#REF!,#REF!</definedName>
    <definedName name="P1_SCOPE_CORR" localSheetId="4" hidden="1">#REF!,#REF!,#REF!,#REF!,#REF!,#REF!,#REF!</definedName>
    <definedName name="P1_SCOPE_CORR" localSheetId="5" hidden="1">#REF!,#REF!,#REF!,#REF!,#REF!,#REF!,#REF!</definedName>
    <definedName name="P1_SCOPE_CORR" localSheetId="6" hidden="1">#REF!,#REF!,#REF!,#REF!,#REF!,#REF!,#REF!</definedName>
    <definedName name="P1_SCOPE_CORR" localSheetId="7" hidden="1">#REF!,#REF!,#REF!,#REF!,#REF!,#REF!,#REF!</definedName>
    <definedName name="P1_SCOPE_CORR" hidden="1">#REF!,#REF!,#REF!,#REF!,#REF!,#REF!,#REF!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'[6]перекрестка'!$H$15:$H$19,'[6]перекрестка'!$H$21:$H$25,'[6]перекрестка'!$J$14:$J$25,'[6]перекрестка'!$K$15:$K$19,'[6]перекрестка'!$K$21:$K$25</definedName>
    <definedName name="P1_SCOPE_SV_LD" hidden="1">#REF!,#REF!,#REF!,#REF!,#REF!,#REF!,#REF!</definedName>
    <definedName name="P1_SCOPE_SV_LD1" hidden="1">'[6]свод'!$E$70:$M$79,'[6]свод'!$E$81:$M$81,'[6]свод'!$E$83:$M$88,'[6]свод'!$E$90:$M$90,'[6]свод'!$E$92:$M$96,'[6]свод'!$E$98:$M$98,'[6]свод'!$E$101:$M$102</definedName>
    <definedName name="P1_SCOPE_SV_PRT" hidden="1">'[6]свод'!$E$23:$H$26,'[6]свод'!$E$28:$I$29,'[6]свод'!$E$32:$I$36,'[6]свод'!$E$38:$I$40,'[6]свод'!$E$42:$I$53,'[6]свод'!$E$55:$I$56,'[6]свод'!$E$58:$I$63</definedName>
    <definedName name="P1_SET_PROT" localSheetId="4" hidden="1">#REF!,#REF!,#REF!,#REF!,#REF!,#REF!,#REF!</definedName>
    <definedName name="P1_SET_PROT" localSheetId="5" hidden="1">#REF!,#REF!,#REF!,#REF!,#REF!,#REF!,#REF!</definedName>
    <definedName name="P1_SET_PROT" localSheetId="6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dip" localSheetId="3" hidden="1">'[17]FST5'!$G$100:$G$116,'[17]FST5'!$G$118:$G$123,'[17]FST5'!$G$125:$G$126,'[17]FST5'!$G$128:$G$131,'[17]FST5'!$G$133,'[17]FST5'!$G$135:$G$139,'[17]FST5'!$G$141</definedName>
    <definedName name="P2_dip" localSheetId="7" hidden="1">'[17]FST5'!$G$100:$G$116,'[17]FST5'!$G$118:$G$123,'[17]FST5'!$G$125:$G$126,'[17]FST5'!$G$128:$G$131,'[17]FST5'!$G$133,'[17]FST5'!$G$135:$G$139,'[17]FST5'!$G$141</definedName>
    <definedName name="P2_dip" hidden="1">'[5]FST5'!$G$100:$G$116,'[5]FST5'!$G$118:$G$123,'[5]FST5'!$G$125:$G$126,'[5]FST5'!$G$128:$G$131,'[5]FST5'!$G$133,'[5]FST5'!$G$135:$G$139,'[5]FST5'!$G$141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CORR" localSheetId="3" hidden="1">#REF!,#REF!,#REF!,#REF!,#REF!,#REF!,#REF!,#REF!</definedName>
    <definedName name="P2_SCOPE_CORR" localSheetId="4" hidden="1">#REF!,#REF!,#REF!,#REF!,#REF!,#REF!,#REF!,#REF!</definedName>
    <definedName name="P2_SCOPE_CORR" localSheetId="5" hidden="1">#REF!,#REF!,#REF!,#REF!,#REF!,#REF!,#REF!,#REF!</definedName>
    <definedName name="P2_SCOPE_CORR" localSheetId="6" hidden="1">#REF!,#REF!,#REF!,#REF!,#REF!,#REF!,#REF!,#REF!</definedName>
    <definedName name="P2_SCOPE_CORR" localSheetId="7" hidden="1">#REF!,#REF!,#REF!,#REF!,#REF!,#REF!,#REF!,#REF!</definedName>
    <definedName name="P2_SCOPE_CORR" hidden="1">#REF!,#REF!,#REF!,#REF!,#REF!,#REF!,#REF!,#REF!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'[6]перекрестка'!$N$14:$N$25,'[6]перекрестка'!$N$27:$N$31,'[6]перекрестка'!$J$27:$K$31,'[6]перекрестка'!$F$27:$H$31,'[6]перекрестка'!$F$33:$H$37</definedName>
    <definedName name="P2_SCOPE_SV_PRT" hidden="1">'[6]свод'!$E$72:$I$79,'[6]свод'!$E$81:$I$81,'[6]свод'!$E$85:$H$88,'[6]свод'!$E$90:$I$90,'[6]свод'!$E$107:$I$112,'[6]свод'!$E$114:$I$117,'[6]свод'!$E$124:$H$127</definedName>
    <definedName name="P3_dip" localSheetId="3" hidden="1">'[17]FST5'!$G$143:$G$145,'[17]FST5'!$G$214:$G$217,'[17]FST5'!$G$219:$G$224,'[17]FST5'!$G$226,'[17]FST5'!$G$228,'[17]FST5'!$G$230,'[17]FST5'!$G$232,'[17]FST5'!$G$197:$G$212</definedName>
    <definedName name="P3_dip" localSheetId="7" hidden="1">'[17]FST5'!$G$143:$G$145,'[17]FST5'!$G$214:$G$217,'[17]FST5'!$G$219:$G$224,'[17]FST5'!$G$226,'[17]FST5'!$G$228,'[17]FST5'!$G$230,'[17]FST5'!$G$232,'[17]FST5'!$G$197:$G$212</definedName>
    <definedName name="P3_dip" hidden="1">'[5]FST5'!$G$143:$G$145,'[5]FST5'!$G$214:$G$217,'[5]FST5'!$G$219:$G$224,'[5]FST5'!$G$226,'[5]FST5'!$G$228,'[5]FST5'!$G$230,'[5]FST5'!$G$232,'[5]FST5'!$G$197:$G$212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'[6]перекрестка'!$J$33:$K$37,'[6]перекрестка'!$N$33:$N$37,'[6]перекрестка'!$F$39:$H$43,'[6]перекрестка'!$J$39:$K$43,'[6]перекрестка'!$N$39:$N$43</definedName>
    <definedName name="P3_SCOPE_SV_PRT" hidden="1">'[6]свод'!$D$135:$G$135,'[6]свод'!$I$135:$I$140,'[6]свод'!$H$137:$H$140,'[6]свод'!$D$138:$G$140,'[6]свод'!$E$15:$I$16,'[6]свод'!$E$120:$I$121,'[6]свод'!$E$18:$I$19</definedName>
    <definedName name="P4_dip" localSheetId="3" hidden="1">'[17]FST5'!$G$70:$G$75,'[17]FST5'!$G$77:$G$78,'[17]FST5'!$G$80:$G$83,'[17]FST5'!$G$85,'[17]FST5'!$G$87:$G$91,'[17]FST5'!$G$93,'[17]FST5'!$G$95:$G$97,'[17]FST5'!$G$52:$G$68</definedName>
    <definedName name="P4_dip" localSheetId="7" hidden="1">'[17]FST5'!$G$70:$G$75,'[17]FST5'!$G$77:$G$78,'[17]FST5'!$G$80:$G$83,'[17]FST5'!$G$85,'[17]FST5'!$G$87:$G$91,'[17]FST5'!$G$93,'[17]FST5'!$G$95:$G$97,'[17]FST5'!$G$52:$G$68</definedName>
    <definedName name="P4_dip" hidden="1">'[5]FST5'!$G$70:$G$75,'[5]FST5'!$G$77:$G$78,'[5]FST5'!$G$80:$G$83,'[5]FST5'!$G$85,'[5]FST5'!$G$87:$G$91,'[5]FST5'!$G$93,'[5]FST5'!$G$95:$G$97,'[5]FST5'!$G$52:$G$68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'[6]перекрестка'!$F$45:$H$49,'[6]перекрестка'!$J$45:$K$49,'[6]перекрестка'!$N$45:$N$49,'[6]перекрестка'!$F$53:$G$64,'[6]перекрестка'!$H$54:$H$58</definedName>
    <definedName name="P5_SCOPE_PER_PRT" hidden="1">'[6]перекрестка'!$H$60:$H$64,'[6]перекрестка'!$J$53:$J$64,'[6]перекрестка'!$K$54:$K$58,'[6]перекрестка'!$K$60:$K$64,'[6]перекрестка'!$N$53:$N$64</definedName>
    <definedName name="P6_SCOPE_PER_PRT" hidden="1">'[6]перекрестка'!$F$66:$H$70,'[6]перекрестка'!$J$66:$K$70,'[6]перекрестка'!$N$66:$N$70,'[6]перекрестка'!$F$72:$H$76,'[6]перекрестка'!$J$72:$K$76</definedName>
    <definedName name="P6_T2.1?Protection" localSheetId="3">P1_T2.1?Protection</definedName>
    <definedName name="P6_T2.1?Protection" localSheetId="4">P1_T2.1?Protection</definedName>
    <definedName name="P6_T2.1?Protection" localSheetId="5">P1_T2.1?Protection</definedName>
    <definedName name="P6_T2.1?Protection" localSheetId="6">P1_T2.1?Protection</definedName>
    <definedName name="P6_T2.1?Protection" localSheetId="7">P1_T2.1?Protection</definedName>
    <definedName name="P6_T2.1?Protection" localSheetId="9">P1_T2.1?Protection</definedName>
    <definedName name="P6_T2.1?Protection">P1_T2.1?Protection</definedName>
    <definedName name="P7_SCOPE_PER_PRT" hidden="1">'[6]перекрестка'!$N$72:$N$76,'[6]перекрестка'!$F$78:$H$82,'[6]перекрестка'!$J$78:$K$82,'[6]перекрестка'!$N$78:$N$82,'[6]перекрестка'!$F$84:$H$88</definedName>
    <definedName name="P8_SCOPE_PER_PRT" localSheetId="3" hidden="1">'[6]перекрестка'!$J$84:$K$88,'[6]перекрестка'!$N$84:$N$88,'[6]перекрестка'!$F$14:$G$25,P1_SCOPE_PER_PRT,P2_SCOPE_PER_PRT,P3_SCOPE_PER_PRT,P4_SCOPE_PER_PRT</definedName>
    <definedName name="P8_SCOPE_PER_PRT" localSheetId="7" hidden="1">'[6]перекрестка'!$J$84:$K$88,'[6]перекрестка'!$N$84:$N$88,'[6]перекрестка'!$F$14:$G$25,P1_SCOPE_PER_PRT,P2_SCOPE_PER_PRT,P3_SCOPE_PER_PRT,P4_SCOPE_PER_PRT</definedName>
    <definedName name="P8_SCOPE_PER_PRT" localSheetId="9" hidden="1">'[6]перекрестка'!$J$84:$K$88,'[6]перекрестка'!$N$84:$N$88,'[6]перекрестка'!$F$14:$G$25,P1_SCOPE_PER_PRT,P2_SCOPE_PER_PRT,P3_SCOPE_PER_PRT,P4_SCOPE_PER_PRT</definedName>
    <definedName name="P8_SCOPE_PER_PRT" hidden="1">'[6]перекрестка'!$J$84:$K$88,'[6]перекрестка'!$N$84:$N$88,'[6]перекрестка'!$F$14:$G$25,P1_SCOPE_PER_PRT,P2_SCOPE_PER_PRT,P3_SCOPE_PER_PRT,P4_SCOPE_PER_PRT</definedName>
    <definedName name="PER_ET" localSheetId="4">#REF!</definedName>
    <definedName name="PER_ET" localSheetId="5">#REF!</definedName>
    <definedName name="PER_ET" localSheetId="6">#REF!</definedName>
    <definedName name="PER_ET">#REF!</definedName>
    <definedName name="PR1" localSheetId="3">'[18]Прил 1'!#REF!</definedName>
    <definedName name="PR1" localSheetId="4">'[7]Прил 1'!#REF!</definedName>
    <definedName name="PR1" localSheetId="5">'[7]Прил 1'!#REF!</definedName>
    <definedName name="PR1" localSheetId="6">'[7]Прил 1'!#REF!</definedName>
    <definedName name="PR1" localSheetId="7">'[18]Прил 1'!#REF!</definedName>
    <definedName name="PR1">'[7]Прил 1'!#REF!</definedName>
    <definedName name="PROT">#REF!,#REF!,#REF!,#REF!,#REF!,#REF!</definedName>
    <definedName name="REG_ET">#REF!</definedName>
    <definedName name="REG_PROT" localSheetId="3">'[19]regs'!$H$18:$H$23,'[19]regs'!$H$25:$H$26,'[19]regs'!$H$28:$H$28,'[19]regs'!$H$30:$H$32,'[19]regs'!$H$35:$H$39,'[19]regs'!$H$46:$H$46,'[19]regs'!$H$13:$H$16</definedName>
    <definedName name="REG_PROT" localSheetId="7">'[19]regs'!$H$18:$H$23,'[19]regs'!$H$25:$H$26,'[19]regs'!$H$28:$H$28,'[19]regs'!$H$30:$H$32,'[19]regs'!$H$35:$H$39,'[19]regs'!$H$46:$H$46,'[19]regs'!$H$13:$H$16</definedName>
    <definedName name="REG_PROT">'[8]regs'!$H$18:$H$23,'[8]regs'!$H$25:$H$26,'[8]regs'!$H$28:$H$28,'[8]regs'!$H$30:$H$32,'[8]regs'!$H$35:$H$39,'[8]regs'!$H$46:$H$46,'[8]regs'!$H$13:$H$16</definedName>
    <definedName name="REGcom" localSheetId="4">#REF!</definedName>
    <definedName name="REGcom" localSheetId="5">#REF!</definedName>
    <definedName name="REGcom" localSheetId="6">#REF!</definedName>
    <definedName name="REGcom">#REF!</definedName>
    <definedName name="REGIONS">#REF!</definedName>
    <definedName name="REGUL">#REF!</definedName>
    <definedName name="rgk" localSheetId="3">'[17]FST5'!$G$214:$G$217,'[17]FST5'!$G$219:$G$224,'[17]FST5'!$G$226,'[17]FST5'!$G$228,'[17]FST5'!$G$230,'[17]FST5'!$G$232,'[17]FST5'!$G$197:$G$212</definedName>
    <definedName name="rgk" localSheetId="7">'[17]FST5'!$G$214:$G$217,'[17]FST5'!$G$219:$G$224,'[17]FST5'!$G$226,'[17]FST5'!$G$228,'[17]FST5'!$G$230,'[17]FST5'!$G$232,'[17]FST5'!$G$197:$G$212</definedName>
    <definedName name="rgk">'[5]FST5'!$G$214:$G$217,'[5]FST5'!$G$219:$G$224,'[5]FST5'!$G$226,'[5]FST5'!$G$228,'[5]FST5'!$G$230,'[5]FST5'!$G$232,'[5]FST5'!$G$197:$G$212</definedName>
    <definedName name="RRE" localSheetId="3">#REF!</definedName>
    <definedName name="RRE" localSheetId="7">#REF!</definedName>
    <definedName name="RRE">#REF!</definedName>
    <definedName name="SBT_ET">#REF!</definedName>
    <definedName name="SBT_PROT" localSheetId="3">#REF!,#REF!,#REF!,#REF!,P1_SBT_PROT</definedName>
    <definedName name="SBT_PROT" localSheetId="7">#REF!,#REF!,#REF!,#REF!,P1_SBT_PROT</definedName>
    <definedName name="SBT_PROT" localSheetId="9">#REF!,#REF!,#REF!,#REF!,P1_SBT_PROT</definedName>
    <definedName name="SBT_PROT">#REF!,#REF!,#REF!,#REF!,P1_SBT_PROT</definedName>
    <definedName name="SBTcom" localSheetId="4">#REF!</definedName>
    <definedName name="SBTcom" localSheetId="5">#REF!</definedName>
    <definedName name="SBTcom" localSheetId="6">#REF!</definedName>
    <definedName name="SBTcom">#REF!</definedName>
    <definedName name="sbyt" localSheetId="3">'[17]FST5'!$G$70:$G$75,'[17]FST5'!$G$77:$G$78,'[17]FST5'!$G$80:$G$83,'[17]FST5'!$G$85,'[17]FST5'!$G$87:$G$91,'[17]FST5'!$G$93,'[17]FST5'!$G$95:$G$97,'[17]FST5'!$G$52:$G$68</definedName>
    <definedName name="sbyt" localSheetId="7">'[17]FST5'!$G$70:$G$75,'[17]FST5'!$G$77:$G$78,'[17]FST5'!$G$80:$G$83,'[17]FST5'!$G$85,'[17]FST5'!$G$87:$G$91,'[17]FST5'!$G$93,'[17]FST5'!$G$95:$G$97,'[17]FST5'!$G$52:$G$68</definedName>
    <definedName name="sbyt">'[5]FST5'!$G$70:$G$75,'[5]FST5'!$G$77:$G$78,'[5]FST5'!$G$80:$G$83,'[5]FST5'!$G$85,'[5]FST5'!$G$87:$G$91,'[5]FST5'!$G$93,'[5]FST5'!$G$95:$G$97,'[5]FST5'!$G$52:$G$68</definedName>
    <definedName name="SCOPE_16_PRT" localSheetId="3">P1_SCOPE_16_PRT,P2_SCOPE_16_PRT</definedName>
    <definedName name="SCOPE_16_PRT" localSheetId="7">P1_SCOPE_16_PRT,P2_SCOPE_16_PRT</definedName>
    <definedName name="SCOPE_16_PRT" localSheetId="9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3">'[6]17'!$J$39:$M$41,'[6]17'!$E$43:$H$51,'[6]17'!$J$43:$M$51,'[6]17'!$E$54:$H$56,'[6]17'!$E$58:$H$66,'[6]17'!$E$69:$M$81,'[6]17'!$E$9:$H$11,P1_SCOPE_17_PRT</definedName>
    <definedName name="SCOPE_17_PRT" localSheetId="7">'[6]17'!$J$39:$M$41,'[6]17'!$E$43:$H$51,'[6]17'!$J$43:$M$51,'[6]17'!$E$54:$H$56,'[6]17'!$E$58:$H$66,'[6]17'!$E$69:$M$81,'[6]17'!$E$9:$H$11,P1_SCOPE_17_PRT</definedName>
    <definedName name="SCOPE_17_PRT" localSheetId="9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3">'[6]4'!$Z$27:$AC$31,'[6]4'!$F$14:$I$20,P1_SCOPE_4_PRT,P2_SCOPE_4_PRT</definedName>
    <definedName name="SCOPE_4_PRT" localSheetId="7">'[6]4'!$Z$27:$AC$31,'[6]4'!$F$14:$I$20,P1_SCOPE_4_PRT,P2_SCOPE_4_PRT</definedName>
    <definedName name="SCOPE_4_PRT" localSheetId="9">'[6]4'!$Z$27:$AC$31,'[6]4'!$F$14:$I$20,P1_SCOPE_4_PRT,P2_SCOPE_4_PRT</definedName>
    <definedName name="SCOPE_4_PRT">'[6]4'!$Z$27:$AC$31,'[6]4'!$F$14:$I$20,P1_SCOPE_4_PRT,P2_SCOPE_4_PRT</definedName>
    <definedName name="SCOPE_5_PRT" localSheetId="3">'[6]5'!$Z$27:$AC$31,'[6]5'!$F$14:$I$21,P1_SCOPE_5_PRT,P2_SCOPE_5_PRT</definedName>
    <definedName name="SCOPE_5_PRT" localSheetId="7">'[6]5'!$Z$27:$AC$31,'[6]5'!$F$14:$I$21,P1_SCOPE_5_PRT,P2_SCOPE_5_PRT</definedName>
    <definedName name="SCOPE_5_PRT" localSheetId="9">'[6]5'!$Z$27:$AC$31,'[6]5'!$F$14:$I$21,P1_SCOPE_5_PRT,P2_SCOPE_5_PRT</definedName>
    <definedName name="SCOPE_5_PRT">'[6]5'!$Z$27:$AC$31,'[6]5'!$F$14:$I$21,P1_SCOPE_5_PRT,P2_SCOPE_5_PRT</definedName>
    <definedName name="SCOPE_CORR" localSheetId="3">#REF!,#REF!,#REF!,#REF!,#REF!,'Пр2.2_краткое описание'!P1_SCOPE_CORR,'Пр2.2_краткое описание'!P2_SCOPE_CORR</definedName>
    <definedName name="SCOPE_CORR" localSheetId="4">#REF!,#REF!,#REF!,#REF!,#REF!,'Пр3.1_сетевой график ГПП-23'!P1_SCOPE_CORR,'Пр3.1_сетевой график ГПП-23'!P2_SCOPE_CORR</definedName>
    <definedName name="SCOPE_CORR" localSheetId="5">#REF!,#REF!,#REF!,#REF!,#REF!,'Пр3.1_сетевой график КРУ'!P1_SCOPE_CORR,'Пр3.1_сетевой график КРУ'!P2_SCOPE_CORR</definedName>
    <definedName name="SCOPE_CORR" localSheetId="6">#REF!,#REF!,#REF!,#REF!,#REF!,'Пр3.1_сетевой график телемехан'!P1_SCOPE_CORR,'Пр3.1_сетевой график телемехан'!P2_SCOPE_CORR</definedName>
    <definedName name="SCOPE_CORR" localSheetId="7">#REF!,#REF!,#REF!,#REF!,#REF!,'Пр3.2_контр этапы'!P1_SCOPE_CORR,'Пр3.2_контр этапы'!P2_SCOPE_CORR</definedName>
    <definedName name="SCOPE_CORR" localSheetId="9">#REF!,#REF!,#REF!,#REF!,#REF!,P1_SCOPE_CORR,P2_SCOPE_CORR</definedName>
    <definedName name="SCOPE_CORR">#REF!,#REF!,#REF!,#REF!,#REF!,P1_SCOPE_CORR,P2_SCOPE_CORR</definedName>
    <definedName name="SCOPE_CPR" localSheetId="3">#REF!</definedName>
    <definedName name="SCOPE_CPR" localSheetId="7">#REF!</definedName>
    <definedName name="SCOPE_CPR">#REF!</definedName>
    <definedName name="SCOPE_ESOLD">#REF!</definedName>
    <definedName name="SCOPE_ETALON2">#REF!</definedName>
    <definedName name="SCOPE_F1_PRT" localSheetId="3">'[6]Ф-1 (для АО-энерго)'!$D$86:$E$95,P1_SCOPE_F1_PRT,P2_SCOPE_F1_PRT,P3_SCOPE_F1_PRT,P4_SCOPE_F1_PRT</definedName>
    <definedName name="SCOPE_F1_PRT" localSheetId="7">'[6]Ф-1 (для АО-энерго)'!$D$86:$E$95,P1_SCOPE_F1_PRT,P2_SCOPE_F1_PRT,P3_SCOPE_F1_PRT,P4_SCOPE_F1_PRT</definedName>
    <definedName name="SCOPE_F1_PRT" localSheetId="9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 localSheetId="7">'[6]Ф-2 (для АО-энерго)'!$C$5:$D$5,'[6]Ф-2 (для АО-энерго)'!$C$52:$C$57,'[6]Ф-2 (для АО-энерго)'!$D$57:$G$57,P1_SCOPE_F2_PRT,P2_SCOPE_F2_PRT</definedName>
    <definedName name="SCOPE_F2_PRT" localSheetId="9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FLOAD" localSheetId="3">#REF!,P1_SCOPE_FLOAD</definedName>
    <definedName name="SCOPE_FLOAD" localSheetId="7">#REF!,P1_SCOPE_FLOAD</definedName>
    <definedName name="SCOPE_FLOAD" localSheetId="9">#REF!,P1_SCOPE_FLOAD</definedName>
    <definedName name="SCOPE_FLOAD">#REF!,P1_SCOPE_FLOAD</definedName>
    <definedName name="SCOPE_FORM46_EE1" localSheetId="3">#REF!</definedName>
    <definedName name="SCOPE_FORM46_EE1" localSheetId="7">#REF!</definedName>
    <definedName name="SCOPE_FORM46_EE1">#REF!</definedName>
    <definedName name="SCOPE_FORM46_EE1_ZAG_KOD" localSheetId="3">'[20]Заголовок'!#REF!</definedName>
    <definedName name="SCOPE_FORM46_EE1_ZAG_KOD" localSheetId="4">'[9]Заголовок'!#REF!</definedName>
    <definedName name="SCOPE_FORM46_EE1_ZAG_KOD" localSheetId="5">'[9]Заголовок'!#REF!</definedName>
    <definedName name="SCOPE_FORM46_EE1_ZAG_KOD" localSheetId="6">'[9]Заголовок'!#REF!</definedName>
    <definedName name="SCOPE_FORM46_EE1_ZAG_KOD" localSheetId="7">'[20]Заголовок'!#REF!</definedName>
    <definedName name="SCOPE_FORM46_EE1_ZAG_KOD">'[9]Заголовок'!#REF!</definedName>
    <definedName name="SCOPE_FRML" localSheetId="3">#REF!,#REF!,P1_SCOPE_FRML</definedName>
    <definedName name="SCOPE_FRML" localSheetId="7">#REF!,#REF!,P1_SCOPE_FRML</definedName>
    <definedName name="SCOPE_FRML" localSheetId="9">#REF!,#REF!,P1_SCOPE_FRML</definedName>
    <definedName name="SCOPE_FRML">#REF!,#REF!,P1_SCOPE_FRML</definedName>
    <definedName name="SCOPE_FUEL_ET">#REF!</definedName>
    <definedName name="scope_ld">#REF!</definedName>
    <definedName name="SCOPE_LOAD" localSheetId="3">#REF!</definedName>
    <definedName name="SCOPE_LOAD" localSheetId="7">#REF!</definedName>
    <definedName name="SCOPE_LOAD">#REF!</definedName>
    <definedName name="SCOPE_LOAD_FUEL">#REF!</definedName>
    <definedName name="SCOPE_LOAD1">#REF!</definedName>
    <definedName name="SCOPE_LOAD2">'[10]Стоимость ЭЭ'!$G$111:$AN$113,'[10]Стоимость ЭЭ'!$G$93:$AN$95,'[10]Стоимость ЭЭ'!$G$51:$AN$53</definedName>
    <definedName name="SCOPE_MO" localSheetId="4">'[11]Справочники'!$K$6:$K$742,'[11]Справочники'!#REF!</definedName>
    <definedName name="SCOPE_MO" localSheetId="5">'[11]Справочники'!$K$6:$K$742,'[11]Справочники'!#REF!</definedName>
    <definedName name="SCOPE_MO" localSheetId="6">'[11]Справочники'!$K$6:$K$742,'[11]Справочники'!#REF!</definedName>
    <definedName name="SCOPE_MO">'[11]Справочники'!$K$6:$K$742,'[11]Справочники'!#REF!</definedName>
    <definedName name="SCOPE_MUPS" localSheetId="4">'[11]Свод'!#REF!,'[11]Свод'!#REF!</definedName>
    <definedName name="SCOPE_MUPS" localSheetId="5">'[11]Свод'!#REF!,'[11]Свод'!#REF!</definedName>
    <definedName name="SCOPE_MUPS" localSheetId="6">'[11]Свод'!#REF!,'[11]Свод'!#REF!</definedName>
    <definedName name="SCOPE_MUPS">'[11]Свод'!#REF!,'[11]Свод'!#REF!</definedName>
    <definedName name="SCOPE_MUPS_NAMES" localSheetId="4">'[11]Свод'!#REF!,'[11]Свод'!#REF!</definedName>
    <definedName name="SCOPE_MUPS_NAMES" localSheetId="5">'[11]Свод'!#REF!,'[11]Свод'!#REF!</definedName>
    <definedName name="SCOPE_MUPS_NAMES" localSheetId="6">'[11]Свод'!#REF!,'[11]Свод'!#REF!</definedName>
    <definedName name="SCOPE_MUPS_NAMES">'[11]Свод'!#REF!,'[11]Свод'!#REF!</definedName>
    <definedName name="SCOPE_NALOG">'[12]Справочники'!$R$3:$R$4</definedName>
    <definedName name="SCOPE_ORE">#REF!</definedName>
    <definedName name="SCOPE_OUTD" localSheetId="3">'[17]FST5'!$G$23:$G$30,'[17]FST5'!$G$32:$G$35,'[17]FST5'!$G$37,'[17]FST5'!$G$39:$G$45,'[17]FST5'!$G$47,'[17]FST5'!$G$49,'[17]FST5'!$G$5:$G$21</definedName>
    <definedName name="SCOPE_OUTD" localSheetId="7">'[17]FST5'!$G$23:$G$30,'[17]FST5'!$G$32:$G$35,'[17]FST5'!$G$37,'[17]FST5'!$G$39:$G$45,'[17]FST5'!$G$47,'[17]FST5'!$G$49,'[17]FST5'!$G$5:$G$21</definedName>
    <definedName name="SCOPE_OUTD">'[5]FST5'!$G$23:$G$30,'[5]FST5'!$G$32:$G$35,'[5]FST5'!$G$37,'[5]FST5'!$G$39:$G$45,'[5]FST5'!$G$47,'[5]FST5'!$G$49,'[5]FST5'!$G$5:$G$21</definedName>
    <definedName name="SCOPE_PER_PRT" localSheetId="3">P5_SCOPE_PER_PRT,P6_SCOPE_PER_PRT,P7_SCOPE_PER_PRT,'Пр2.2_краткое описание'!P8_SCOPE_PER_PRT</definedName>
    <definedName name="SCOPE_PER_PRT" localSheetId="7">P5_SCOPE_PER_PRT,P6_SCOPE_PER_PRT,P7_SCOPE_PER_PRT,'Пр3.2_контр этапы'!P8_SCOPE_PER_PRT</definedName>
    <definedName name="SCOPE_PER_PRT" localSheetId="9">P5_SCOPE_PER_PRT,P6_SCOPE_PER_PRT,P7_SCOPE_PER_PRT,'приложение 4.2'!P8_SCOPE_PER_PRT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4">#REF!</definedName>
    <definedName name="SCOPE_RG" localSheetId="5">#REF!</definedName>
    <definedName name="SCOPE_RG" localSheetId="6">#REF!</definedName>
    <definedName name="SCOPE_RG">#REF!</definedName>
    <definedName name="SCOPE_SBTLD">#REF!</definedName>
    <definedName name="SCOPE_SETLD">#REF!</definedName>
    <definedName name="SCOPE_SPR_PRT">'[6]Справочники'!$D$21:$J$22,'[6]Справочники'!$E$13:$I$14,'[6]Справочники'!$F$27:$H$28</definedName>
    <definedName name="SCOPE_SS" localSheetId="3">#REF!,#REF!,#REF!,#REF!,#REF!,#REF!</definedName>
    <definedName name="SCOPE_SS" localSheetId="4">#REF!,#REF!,#REF!,#REF!,#REF!,#REF!</definedName>
    <definedName name="SCOPE_SS" localSheetId="5">#REF!,#REF!,#REF!,#REF!,#REF!,#REF!</definedName>
    <definedName name="SCOPE_SS" localSheetId="6">#REF!,#REF!,#REF!,#REF!,#REF!,#REF!</definedName>
    <definedName name="SCOPE_SS" localSheetId="7">#REF!,#REF!,#REF!,#REF!,#REF!,#REF!</definedName>
    <definedName name="SCOPE_SS">#REF!,#REF!,#REF!,#REF!,#REF!,#REF!</definedName>
    <definedName name="SCOPE_SS2" localSheetId="3">#REF!</definedName>
    <definedName name="SCOPE_SS2" localSheetId="4">#REF!</definedName>
    <definedName name="SCOPE_SS2" localSheetId="5">#REF!</definedName>
    <definedName name="SCOPE_SS2" localSheetId="6">#REF!</definedName>
    <definedName name="SCOPE_SS2" localSheetId="7">#REF!</definedName>
    <definedName name="SCOPE_SS2">#REF!</definedName>
    <definedName name="SCOPE_SV_LD1" localSheetId="3">'[6]свод'!$E$104:$M$104,'[6]свод'!$E$106:$M$117,'[6]свод'!$E$120:$M$121,'[6]свод'!$E$123:$M$127,'[6]свод'!$E$10:$M$68,P1_SCOPE_SV_LD1</definedName>
    <definedName name="SCOPE_SV_LD1" localSheetId="7">'[6]свод'!$E$104:$M$104,'[6]свод'!$E$106:$M$117,'[6]свод'!$E$120:$M$121,'[6]свод'!$E$123:$M$127,'[6]свод'!$E$10:$M$68,P1_SCOPE_SV_LD1</definedName>
    <definedName name="SCOPE_SV_LD1" localSheetId="9">'[6]свод'!$E$104:$M$104,'[6]свод'!$E$106:$M$117,'[6]свод'!$E$120:$M$121,'[6]свод'!$E$123:$M$127,'[6]свод'!$E$10:$M$68,P1_SCOPE_SV_LD1</definedName>
    <definedName name="SCOPE_SV_LD1">'[6]свод'!$E$104:$M$104,'[6]свод'!$E$106:$M$117,'[6]свод'!$E$120:$M$121,'[6]свод'!$E$123:$M$127,'[6]свод'!$E$10:$M$68,P1_SCOPE_SV_LD1</definedName>
    <definedName name="SCOPE_SV_PRT" localSheetId="3">P1_SCOPE_SV_PRT,P2_SCOPE_SV_PRT,P3_SCOPE_SV_PRT</definedName>
    <definedName name="SCOPE_SV_PRT" localSheetId="7">P1_SCOPE_SV_PRT,P2_SCOPE_SV_PRT,P3_SCOPE_SV_PRT</definedName>
    <definedName name="SCOPE_SV_PRT" localSheetId="9">P1_SCOPE_SV_PRT,P2_SCOPE_SV_PRT,P3_SCOPE_SV_PRT</definedName>
    <definedName name="SCOPE_SV_PRT">P1_SCOPE_SV_PRT,P2_SCOPE_SV_PRT,P3_SCOPE_SV_PRT</definedName>
    <definedName name="SCOPE_SVOD" localSheetId="3">'[20]Свод'!#REF!,'[20]Свод'!#REF!</definedName>
    <definedName name="SCOPE_SVOD" localSheetId="4">'[9]Свод'!#REF!,'[9]Свод'!#REF!</definedName>
    <definedName name="SCOPE_SVOD" localSheetId="5">'[9]Свод'!#REF!,'[9]Свод'!#REF!</definedName>
    <definedName name="SCOPE_SVOD" localSheetId="6">'[9]Свод'!#REF!,'[9]Свод'!#REF!</definedName>
    <definedName name="SCOPE_SVOD" localSheetId="7">'[20]Свод'!#REF!,'[20]Свод'!#REF!</definedName>
    <definedName name="SCOPE_SVOD">'[9]Свод'!#REF!,'[9]Свод'!#REF!</definedName>
    <definedName name="SCOPE_TP" localSheetId="3">'[17]FST5'!$L$12:$L$23,'[17]FST5'!$L$5:$L$8</definedName>
    <definedName name="SCOPE_TP" localSheetId="7">'[17]FST5'!$L$12:$L$23,'[17]FST5'!$L$5:$L$8</definedName>
    <definedName name="SCOPE_TP">'[5]FST5'!$L$12:$L$23,'[5]FST5'!$L$5:$L$8</definedName>
    <definedName name="SET_ET">#REF!</definedName>
    <definedName name="SET_PROT" localSheetId="3">#REF!,#REF!,#REF!,#REF!,#REF!,P1_SET_PROT</definedName>
    <definedName name="SET_PROT" localSheetId="4">#REF!,#REF!,#REF!,#REF!,#REF!,'Пр3.1_сетевой график ГПП-23'!P1_SET_PROT</definedName>
    <definedName name="SET_PROT" localSheetId="5">#REF!,#REF!,#REF!,#REF!,#REF!,'Пр3.1_сетевой график КРУ'!P1_SET_PROT</definedName>
    <definedName name="SET_PROT" localSheetId="6">#REF!,#REF!,#REF!,#REF!,#REF!,'Пр3.1_сетевой график телемехан'!P1_SET_PROT</definedName>
    <definedName name="SET_PROT" localSheetId="7">#REF!,#REF!,#REF!,#REF!,#REF!,P1_SET_PROT</definedName>
    <definedName name="SET_PROT" localSheetId="9">#REF!,#REF!,#REF!,#REF!,#REF!,P1_SET_PROT</definedName>
    <definedName name="SET_PROT">#REF!,#REF!,#REF!,#REF!,#REF!,P1_SET_PROT</definedName>
    <definedName name="SET_PRT" localSheetId="3">#REF!,#REF!,#REF!,#REF!,P1_SET_PRT</definedName>
    <definedName name="SET_PRT" localSheetId="7">#REF!,#REF!,#REF!,#REF!,P1_SET_PRT</definedName>
    <definedName name="SET_PRT" localSheetId="9">#REF!,#REF!,#REF!,#REF!,P1_SET_PRT</definedName>
    <definedName name="SET_PRT">#REF!,#REF!,#REF!,#REF!,P1_SET_PRT</definedName>
    <definedName name="SETcom" localSheetId="4">#REF!</definedName>
    <definedName name="SETcom" localSheetId="5">#REF!</definedName>
    <definedName name="SETcom" localSheetId="6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4">#REF!,#REF!</definedName>
    <definedName name="SPR_PROT" localSheetId="5">#REF!,#REF!</definedName>
    <definedName name="SPR_PROT" localSheetId="6">#REF!,#REF!</definedName>
    <definedName name="SPR_PROT">#REF!,#REF!</definedName>
    <definedName name="SPR_TES_ET">#REF!</definedName>
    <definedName name="SPRAV_PROT">'[11]Справочники'!$E$6,'[11]Справочники'!$D$11:$D$902,'[11]Справочники'!$E$3</definedName>
    <definedName name="sq">#REF!</definedName>
    <definedName name="T2.1?Protection" localSheetId="3">'Пр2.2_краткое описание'!P6_T2.1?Protection</definedName>
    <definedName name="T2.1?Protection" localSheetId="4">'Пр3.1_сетевой график ГПП-23'!P6_T2.1?Protection</definedName>
    <definedName name="T2.1?Protection" localSheetId="5">'Пр3.1_сетевой график КРУ'!P6_T2.1?Protection</definedName>
    <definedName name="T2.1?Protection" localSheetId="6">'Пр3.1_сетевой график телемехан'!P6_T2.1?Protection</definedName>
    <definedName name="T2.1?Protection" localSheetId="7">'Пр3.2_контр этапы'!P6_T2.1?Protection</definedName>
    <definedName name="T2.1?Protection" localSheetId="9">'приложение 4.2'!P6_T2.1?Protection</definedName>
    <definedName name="T2.1?Protection">P6_T2.1?Protection</definedName>
    <definedName name="T2?Protection" localSheetId="3">P1_T2?Protection,P2_T2?Protection</definedName>
    <definedName name="T2?Protection" localSheetId="4">P1_T2?Protection,P2_T2?Protection</definedName>
    <definedName name="T2?Protection" localSheetId="5">P1_T2?Protection,P2_T2?Protection</definedName>
    <definedName name="T2?Protection" localSheetId="6">P1_T2?Protection,P2_T2?Protection</definedName>
    <definedName name="T2?Protection" localSheetId="7">P1_T2?Protection,P2_T2?Protection</definedName>
    <definedName name="T2?Protection" localSheetId="9">P1_T2?Protection,P2_T2?Protection</definedName>
    <definedName name="T2?Protection">P1_T2?Protection,P2_T2?Protection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 localSheetId="7">P1_T2_DiapProt,P2_T2_DiapProt</definedName>
    <definedName name="T2_DiapProt" localSheetId="9">P1_T2_DiapProt,P2_T2_DiapProt</definedName>
    <definedName name="T2_DiapProt">P1_T2_DiapProt,P2_T2_DiapProt</definedName>
    <definedName name="Table">#REF!</definedName>
    <definedName name="TARGET" localSheetId="3">'[20]TEHSHEET'!$I$42:$I$45</definedName>
    <definedName name="TARGET" localSheetId="7">'[20]TEHSHEET'!$I$42:$I$45</definedName>
    <definedName name="TARGET">'[9]TEHSHEET'!$I$42:$I$45</definedName>
    <definedName name="TEMP" localSheetId="3">#REF!,#REF!</definedName>
    <definedName name="TEMP" localSheetId="7">#REF!,#REF!</definedName>
    <definedName name="TEMP">#REF!,#REF!</definedName>
    <definedName name="TES" localSheetId="3">#REF!</definedName>
    <definedName name="TES" localSheetId="7">#REF!</definedName>
    <definedName name="TES">#REF!</definedName>
    <definedName name="TES_DATA">#REF!</definedName>
    <definedName name="TES_LIST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VDOC">#REF!</definedName>
    <definedName name="ZERO">#REF!</definedName>
    <definedName name="БС">'[13]Справочники'!$A$4:$A$6</definedName>
    <definedName name="ВТОП">#REF!</definedName>
    <definedName name="ДРУГОЕ">'[14]Справочники'!$A$26:$A$28</definedName>
    <definedName name="_xlnm.Print_Titles" localSheetId="8">'приложение 4.1'!$13:$16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'Пр1.1_перечень ИП'!$A$1:$ED$74</definedName>
    <definedName name="_xlnm.Print_Area" localSheetId="1">'Пр1.2_стоимость этапов'!$A$1:$ED$79</definedName>
    <definedName name="_xlnm.Print_Area" localSheetId="2">'Пр1.3_прогноз ввода-вывода'!$A$1:$CU$43</definedName>
    <definedName name="_xlnm.Print_Area" localSheetId="3">'Пр2.2_краткое описание'!$A$1:$ED$49</definedName>
    <definedName name="_xlnm.Print_Area" localSheetId="4">'Пр3.1_сетевой график ГПП-23'!$A$1:$BP$96</definedName>
    <definedName name="_xlnm.Print_Area" localSheetId="5">'Пр3.1_сетевой график КРУ'!$A$1:$BP$59</definedName>
    <definedName name="_xlnm.Print_Area" localSheetId="6">'Пр3.1_сетевой график телемехан'!$A$1:$BP$59</definedName>
    <definedName name="_xlnm.Print_Area" localSheetId="7">'Пр3.2_контр этапы'!$A$1:$C$47</definedName>
    <definedName name="_xlnm.Print_Area" localSheetId="8">'приложение 4.1'!$A$1:$F$116</definedName>
    <definedName name="_xlnm.Print_Area" localSheetId="9">'приложение 4.2'!$A$1:$F$57</definedName>
    <definedName name="_xlnm.Print_Area" localSheetId="10">'приложение 4.3'!$A$1:$E$88</definedName>
    <definedName name="ОРГ" localSheetId="4">#REF!</definedName>
    <definedName name="ОРГ" localSheetId="5">#REF!</definedName>
    <definedName name="ОРГ" localSheetId="6">#REF!</definedName>
    <definedName name="ОРГ">#REF!</definedName>
    <definedName name="ОРГАНИЗАЦИЯ">#REF!</definedName>
    <definedName name="ПЭ">'[14]Справочники'!$A$10:$A$12</definedName>
    <definedName name="РГК">'[14]Справочники'!$A$4:$A$4</definedName>
    <definedName name="УГОЛЬ">'[14]Справочники'!$A$19:$A$21</definedName>
  </definedNames>
  <calcPr fullCalcOnLoad="1"/>
</workbook>
</file>

<file path=xl/sharedStrings.xml><?xml version="1.0" encoding="utf-8"?>
<sst xmlns="http://schemas.openxmlformats.org/spreadsheetml/2006/main" count="1849" uniqueCount="709">
  <si>
    <t>1</t>
  </si>
  <si>
    <t>2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</si>
  <si>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</si>
  <si>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</si>
  <si>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</si>
  <si>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</si>
  <si>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</si>
  <si>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</si>
  <si>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</si>
  <si>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</si>
  <si>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</si>
  <si>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</si>
  <si>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энергетической эффективности</t>
  </si>
  <si>
    <t>1.1.</t>
  </si>
  <si>
    <t>…</t>
  </si>
  <si>
    <t>Объект 1</t>
  </si>
  <si>
    <t>Объект 2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</si>
  <si>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</si>
  <si>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</si>
  <si>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</si>
  <si>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</si>
  <si>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</si>
  <si>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</si>
  <si>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</si>
  <si>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</si>
  <si>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</si>
  <si>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</si>
  <si>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</si>
  <si>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в том числе ПТП</t>
  </si>
  <si>
    <t>Справочно:</t>
  </si>
  <si>
    <t>Оплата процентов за привлеченные</t>
  </si>
  <si>
    <t>кредитные ресурсы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</si>
  <si>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</si>
  <si>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</si>
  <si>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</si>
  <si>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</si>
  <si>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Примечание: для сетевых объектов с разделением объектов на ПС, ВЛ и КЛ.</t>
  </si>
  <si>
    <t>к приказу Минэнерго России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</si>
  <si>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</si>
  <si>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</si>
  <si>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</si>
  <si>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</si>
  <si>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</si>
  <si>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</si>
  <si>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</si>
  <si>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</si>
  <si>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</si>
  <si>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</si>
  <si>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</si>
  <si>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</si>
  <si>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Ввод мощностей</t>
  </si>
  <si>
    <t>МВт/Гкал/ч/</t>
  </si>
  <si>
    <t>км/МВА</t>
  </si>
  <si>
    <t>оконча-</t>
  </si>
  <si>
    <t>ния строи-</t>
  </si>
  <si>
    <t>Установка устройств регулирова-</t>
  </si>
  <si>
    <t>ния напряжения и компенсации</t>
  </si>
  <si>
    <t>Утверждаю</t>
  </si>
  <si>
    <t>Приложение № 1.1</t>
  </si>
  <si>
    <t>М. П.</t>
  </si>
  <si>
    <t>текущего</t>
  </si>
  <si>
    <t>сирования</t>
  </si>
  <si>
    <t>План финан-</t>
  </si>
  <si>
    <t>Энергосбережение и повышение</t>
  </si>
  <si>
    <t>от 24 марта 2010 г. № 114</t>
  </si>
  <si>
    <t>Объем финансирования****</t>
  </si>
  <si>
    <t>Генеральный директор</t>
  </si>
  <si>
    <t>ООО "КАМАЗ-Энерго"</t>
  </si>
  <si>
    <t>должность</t>
  </si>
  <si>
    <t>подпись</t>
  </si>
  <si>
    <t>ФИО</t>
  </si>
  <si>
    <t>телефон</t>
  </si>
  <si>
    <t>e-mail</t>
  </si>
  <si>
    <t>Исполнитель</t>
  </si>
  <si>
    <t>Согласовано</t>
  </si>
  <si>
    <t>ЗГД по экономике и персоналу</t>
  </si>
  <si>
    <t>ЗГД по производству</t>
  </si>
  <si>
    <t>Руководитель ГЭС</t>
  </si>
  <si>
    <t>Начальник ББиСО</t>
  </si>
  <si>
    <t>А.И. Добрынькин</t>
  </si>
  <si>
    <t>И.А. Ларионова</t>
  </si>
  <si>
    <t>А.А. Левинский</t>
  </si>
  <si>
    <t>Р.Х. Вахитов</t>
  </si>
  <si>
    <t>(8552) 37-28-64</t>
  </si>
  <si>
    <t>(8552) 37-28-67</t>
  </si>
  <si>
    <t>(8552) 37-22-50</t>
  </si>
  <si>
    <t>(8552) 37-28-61</t>
  </si>
  <si>
    <t>dobrynkin@kamaz.ru</t>
  </si>
  <si>
    <t>larionovaia@kamaz.ru</t>
  </si>
  <si>
    <t>vahitov@kamaz.ru</t>
  </si>
  <si>
    <t>levinsky@kamaz.ru</t>
  </si>
  <si>
    <t>2017</t>
  </si>
  <si>
    <t>Модернизация системы телемеханики на ГПП 110/10</t>
  </si>
  <si>
    <t>Создание систем телемеханики
и связи</t>
  </si>
  <si>
    <t>Энергосбережение и повышение
энергетической эффективности</t>
  </si>
  <si>
    <t>ВСЕГО</t>
  </si>
  <si>
    <t>Реконструкция комплектных распределительных устройств (КРУ) ГПП-14</t>
  </si>
  <si>
    <t>Техническое перевооружение и реконструкция</t>
  </si>
  <si>
    <t>3</t>
  </si>
  <si>
    <t>2018</t>
  </si>
  <si>
    <t>Реконструкция комплектных распределительных устройств (КРУ) ГПП-16</t>
  </si>
  <si>
    <t>4</t>
  </si>
  <si>
    <t>2019</t>
  </si>
  <si>
    <r>
      <t xml:space="preserve">Перечень инвестиционных проектов </t>
    </r>
    <r>
      <rPr>
        <b/>
        <sz val="12"/>
        <color indexed="12"/>
        <rFont val="Times New Roman"/>
        <family val="1"/>
      </rPr>
      <t>ООО "КАМАЗ-Энерго"</t>
    </r>
    <r>
      <rPr>
        <b/>
        <sz val="12"/>
        <rFont val="Times New Roman"/>
        <family val="1"/>
      </rPr>
      <t xml:space="preserve"> на </t>
    </r>
    <r>
      <rPr>
        <b/>
        <sz val="12"/>
        <color indexed="12"/>
        <rFont val="Times New Roman"/>
        <family val="1"/>
      </rPr>
      <t>2017-2019</t>
    </r>
    <r>
      <rPr>
        <b/>
        <sz val="12"/>
        <rFont val="Times New Roman"/>
        <family val="1"/>
      </rPr>
      <t xml:space="preserve"> года реализации инвестиционной программы и план их финансирования</t>
    </r>
  </si>
  <si>
    <r>
      <t xml:space="preserve">года </t>
    </r>
    <r>
      <rPr>
        <sz val="8"/>
        <color indexed="12"/>
        <rFont val="Times New Roman"/>
        <family val="1"/>
      </rPr>
      <t>2017</t>
    </r>
  </si>
  <si>
    <r>
      <t xml:space="preserve">года </t>
    </r>
    <r>
      <rPr>
        <sz val="8"/>
        <color indexed="12"/>
        <rFont val="Times New Roman"/>
        <family val="1"/>
      </rPr>
      <t>2018</t>
    </r>
  </si>
  <si>
    <r>
      <t xml:space="preserve">года </t>
    </r>
    <r>
      <rPr>
        <sz val="8"/>
        <color indexed="12"/>
        <rFont val="Times New Roman"/>
        <family val="1"/>
      </rPr>
      <t>2019</t>
    </r>
  </si>
  <si>
    <t>года ____</t>
  </si>
  <si>
    <t>0</t>
  </si>
  <si>
    <t>** Согласно проектно-сметной документации с учетом перевода в прогнозные цены планируемого периода (с НДС).</t>
  </si>
  <si>
    <t>* С разделением объектов на ПС, ВЛ и КЛ с указанием уровня напряжения.</t>
  </si>
  <si>
    <t>напряжения и компенсации реактивной мощности</t>
  </si>
  <si>
    <t>Установка устройств регулирования</t>
  </si>
  <si>
    <t>и связи</t>
  </si>
  <si>
    <t>Создание систем телемеханики</t>
  </si>
  <si>
    <t>рийной и режимной автоматики</t>
  </si>
  <si>
    <t>Создание систем противоава-</t>
  </si>
  <si>
    <t>и реконструкция</t>
  </si>
  <si>
    <t>Техническое перевооружение</t>
  </si>
  <si>
    <t>шт.</t>
  </si>
  <si>
    <t>торов,</t>
  </si>
  <si>
    <t>лет</t>
  </si>
  <si>
    <t>форма-</t>
  </si>
  <si>
    <t>бы,</t>
  </si>
  <si>
    <t>транс-</t>
  </si>
  <si>
    <t>час</t>
  </si>
  <si>
    <t>служ-</t>
  </si>
  <si>
    <t>тацию</t>
  </si>
  <si>
    <t>ловых</t>
  </si>
  <si>
    <t>Гкал/</t>
  </si>
  <si>
    <t>риалы</t>
  </si>
  <si>
    <t>км</t>
  </si>
  <si>
    <t>срок</t>
  </si>
  <si>
    <t>сплуа-</t>
  </si>
  <si>
    <t>ка си-</t>
  </si>
  <si>
    <t>гия,</t>
  </si>
  <si>
    <t>мате-</t>
  </si>
  <si>
    <t>ность,</t>
  </si>
  <si>
    <t>ный</t>
  </si>
  <si>
    <t>в эк-</t>
  </si>
  <si>
    <t>МВА</t>
  </si>
  <si>
    <t>и мар-</t>
  </si>
  <si>
    <t>энер-</t>
  </si>
  <si>
    <t>МВт</t>
  </si>
  <si>
    <t>ние и</t>
  </si>
  <si>
    <t>тяжен-</t>
  </si>
  <si>
    <t>кабеля</t>
  </si>
  <si>
    <t>опор</t>
  </si>
  <si>
    <t>тив-</t>
  </si>
  <si>
    <t>ввода</t>
  </si>
  <si>
    <t>чество</t>
  </si>
  <si>
    <t>ловая</t>
  </si>
  <si>
    <t>чие</t>
  </si>
  <si>
    <t>дова-</t>
  </si>
  <si>
    <t>ты</t>
  </si>
  <si>
    <t>про-</t>
  </si>
  <si>
    <t>Марка</t>
  </si>
  <si>
    <t>Тип</t>
  </si>
  <si>
    <t>Норма-</t>
  </si>
  <si>
    <t>Мощ-</t>
  </si>
  <si>
    <t>Коли-</t>
  </si>
  <si>
    <t>теп-</t>
  </si>
  <si>
    <t>мощ-</t>
  </si>
  <si>
    <t>обору-</t>
  </si>
  <si>
    <t>СМР</t>
  </si>
  <si>
    <t>ПИР</t>
  </si>
  <si>
    <t>Всего</t>
  </si>
  <si>
    <t>объек-</t>
  </si>
  <si>
    <t>Иные</t>
  </si>
  <si>
    <t>Линии электропередачи</t>
  </si>
  <si>
    <t>Подстанции</t>
  </si>
  <si>
    <t>Генерирующие объекты</t>
  </si>
  <si>
    <t>млн. руб.**</t>
  </si>
  <si>
    <t>Технические характеристики созданных объектов</t>
  </si>
  <si>
    <t>Плановый объем финансирования,</t>
  </si>
  <si>
    <t>Технические характеристики реконструируемых объектов</t>
  </si>
  <si>
    <t>Наименование объекта*</t>
  </si>
  <si>
    <r>
      <t xml:space="preserve">Стоимость основных этапов работ по реализации инвестиционной программы </t>
    </r>
    <r>
      <rPr>
        <b/>
        <sz val="12"/>
        <color indexed="12"/>
        <rFont val="Times New Roman"/>
        <family val="1"/>
      </rPr>
      <t>ООО "КАМАЗ-Энерго"</t>
    </r>
    <r>
      <rPr>
        <b/>
        <sz val="12"/>
        <rFont val="Times New Roman"/>
        <family val="1"/>
      </rPr>
      <t xml:space="preserve"> на </t>
    </r>
    <r>
      <rPr>
        <b/>
        <sz val="12"/>
        <color indexed="12"/>
        <rFont val="Times New Roman"/>
        <family val="1"/>
      </rPr>
      <t>2017-2019</t>
    </r>
    <r>
      <rPr>
        <b/>
        <sz val="12"/>
        <rFont val="Times New Roman"/>
        <family val="1"/>
      </rPr>
      <t xml:space="preserve"> года</t>
    </r>
  </si>
  <si>
    <t>Приложение № 1.2</t>
  </si>
  <si>
    <t>Примечание: для сетевых объектов с разделением объектов на подстанции, воздушные линии и кабельные линии.</t>
  </si>
  <si>
    <t>Иные натуральные количественные показатели объектов основных средств.</t>
  </si>
  <si>
    <t>***</t>
  </si>
  <si>
    <t>основных средств (без НДС) в результате технического перевооружения и реконструкции.</t>
  </si>
  <si>
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</t>
  </si>
  <si>
    <t>**</t>
  </si>
  <si>
    <t>Не заполняется сетевыми организациями.</t>
  </si>
  <si>
    <t>*</t>
  </si>
  <si>
    <t>Энергосбережение и повышение энергетической эффективности</t>
  </si>
  <si>
    <t>Создание систем телемеханики и связи</t>
  </si>
  <si>
    <t>1.3</t>
  </si>
  <si>
    <t>1.1</t>
  </si>
  <si>
    <t>млн руб.</t>
  </si>
  <si>
    <t>(без НДС)**</t>
  </si>
  <si>
    <t>средств</t>
  </si>
  <si>
    <t>IV кв.</t>
  </si>
  <si>
    <t>III кв.</t>
  </si>
  <si>
    <t>II кв.</t>
  </si>
  <si>
    <t>I кв.</t>
  </si>
  <si>
    <t>димых основных</t>
  </si>
  <si>
    <r>
      <t xml:space="preserve">План года </t>
    </r>
    <r>
      <rPr>
        <sz val="7"/>
        <color indexed="12"/>
        <rFont val="Times New Roman"/>
        <family val="1"/>
      </rPr>
      <t>2019</t>
    </r>
  </si>
  <si>
    <r>
      <t xml:space="preserve">План года </t>
    </r>
    <r>
      <rPr>
        <sz val="7"/>
        <color indexed="12"/>
        <rFont val="Times New Roman"/>
        <family val="1"/>
      </rPr>
      <t>2018</t>
    </r>
  </si>
  <si>
    <r>
      <t xml:space="preserve">План года </t>
    </r>
    <r>
      <rPr>
        <sz val="7"/>
        <color indexed="12"/>
        <rFont val="Times New Roman"/>
        <family val="1"/>
      </rPr>
      <t>2017</t>
    </r>
  </si>
  <si>
    <t>стоимость вво-</t>
  </si>
  <si>
    <t>МВт, Гкал/час, км, МВ·А</t>
  </si>
  <si>
    <t>п/п</t>
  </si>
  <si>
    <t>Ввод основных средств сетевых организаций</t>
  </si>
  <si>
    <t>Первоначальная</t>
  </si>
  <si>
    <t>Вывод мощностей</t>
  </si>
  <si>
    <t>Ввод мощностей*</t>
  </si>
  <si>
    <t>Наименование</t>
  </si>
  <si>
    <t>№</t>
  </si>
  <si>
    <r>
      <rPr>
        <b/>
        <sz val="12"/>
        <rFont val="Times New Roman"/>
        <family val="1"/>
      </rPr>
      <t>Прогноз ввода/вывода объектов</t>
    </r>
    <r>
      <rPr>
        <b/>
        <sz val="12"/>
        <color indexed="12"/>
        <rFont val="Times New Roman"/>
        <family val="1"/>
      </rPr>
      <t xml:space="preserve"> ООО "КАМАЗ-Энерго" на 2017-2019 года</t>
    </r>
  </si>
  <si>
    <t>Приложение № 1.3</t>
  </si>
  <si>
    <t>**** Приложить финансовую модель по проекту (приложение 2.3).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</si>
  <si>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(указать).</t>
  </si>
  <si>
    <t>** Определяется исходя из выполнения графика строительства.</t>
  </si>
  <si>
    <t>— требования Системного оператора к электроэнергетическому объекту, которые необходимы для надежного и бесперебойного электрообеспечения объекта  (энергорайона).</t>
  </si>
  <si>
    <t>— уровень технического оснащения электрооборудования</t>
  </si>
  <si>
    <t>— срок вывода из эксплуатации электрооборудования</t>
  </si>
  <si>
    <t>— степень износа электрооборудования</t>
  </si>
  <si>
    <t>* В том числе:</t>
  </si>
  <si>
    <t>(+; –)</t>
  </si>
  <si>
    <t>муниципальные</t>
  </si>
  <si>
    <t>отвод</t>
  </si>
  <si>
    <t>региональные и</t>
  </si>
  <si>
    <t>рами</t>
  </si>
  <si>
    <t>земле-</t>
  </si>
  <si>
    <t>ции, федеральные,</t>
  </si>
  <si>
    <t>догово-</t>
  </si>
  <si>
    <t>вом</t>
  </si>
  <si>
    <t>Российской Федера-</t>
  </si>
  <si>
    <t>ченными</t>
  </si>
  <si>
    <t>тацией***</t>
  </si>
  <si>
    <t>дательст-</t>
  </si>
  <si>
    <t>России</t>
  </si>
  <si>
    <t>тация</t>
  </si>
  <si>
    <t>рублей</t>
  </si>
  <si>
    <t>шение Правительства</t>
  </si>
  <si>
    <t>и заклю-</t>
  </si>
  <si>
    <t>докумен-</t>
  </si>
  <si>
    <t>с законо-</t>
  </si>
  <si>
    <t>тизы</t>
  </si>
  <si>
    <t>цию</t>
  </si>
  <si>
    <t>ный проект</t>
  </si>
  <si>
    <t>тирован-</t>
  </si>
  <si>
    <t>%</t>
  </si>
  <si>
    <t>млн.</t>
  </si>
  <si>
    <t>ную программу (ре-</t>
  </si>
  <si>
    <t>димость</t>
  </si>
  <si>
    <t>конкурсов</t>
  </si>
  <si>
    <t>сметной</t>
  </si>
  <si>
    <t>тельство</t>
  </si>
  <si>
    <t>ветствии</t>
  </si>
  <si>
    <t>экспер-</t>
  </si>
  <si>
    <t>сметная</t>
  </si>
  <si>
    <t>плуата-</t>
  </si>
  <si>
    <t>инвестицион-</t>
  </si>
  <si>
    <t>дискон-</t>
  </si>
  <si>
    <t>простой</t>
  </si>
  <si>
    <t>IRR,</t>
  </si>
  <si>
    <t>NPV,</t>
  </si>
  <si>
    <t>екта в инвестицион-</t>
  </si>
  <si>
    <t>необхо-</t>
  </si>
  <si>
    <t>итогами</t>
  </si>
  <si>
    <t>проектно-</t>
  </si>
  <si>
    <t>%**</t>
  </si>
  <si>
    <t>на строи-</t>
  </si>
  <si>
    <t>в соот-</t>
  </si>
  <si>
    <t>Главгос-</t>
  </si>
  <si>
    <t>в экс-</t>
  </si>
  <si>
    <t>млн. кВт/ч</t>
  </si>
  <si>
    <t>МВт,</t>
  </si>
  <si>
    <t>реализуется</t>
  </si>
  <si>
    <t>окупаемости</t>
  </si>
  <si>
    <t>инвестиционного про-</t>
  </si>
  <si>
    <t>балансовая</t>
  </si>
  <si>
    <t>задачи*</t>
  </si>
  <si>
    <t>ствии с</t>
  </si>
  <si>
    <t>шение</t>
  </si>
  <si>
    <t>ленный</t>
  </si>
  <si>
    <t>чение</t>
  </si>
  <si>
    <t>денная</t>
  </si>
  <si>
    <t>ВЛ,</t>
  </si>
  <si>
    <t>ботка,</t>
  </si>
  <si>
    <t>которого</t>
  </si>
  <si>
    <t>программы</t>
  </si>
  <si>
    <t>доходность</t>
  </si>
  <si>
    <t>основание включения</t>
  </si>
  <si>
    <t>режимно-</t>
  </si>
  <si>
    <t>решаемые</t>
  </si>
  <si>
    <t>в соответ-</t>
  </si>
  <si>
    <t>объекта на</t>
  </si>
  <si>
    <t>стоимости</t>
  </si>
  <si>
    <t>Разре-</t>
  </si>
  <si>
    <t>Оформ-</t>
  </si>
  <si>
    <t>Заклю-</t>
  </si>
  <si>
    <t>Утверж-</t>
  </si>
  <si>
    <t>Год</t>
  </si>
  <si>
    <t>ливо</t>
  </si>
  <si>
    <t>длина</t>
  </si>
  <si>
    <t>выра-</t>
  </si>
  <si>
    <t>объекта</t>
  </si>
  <si>
    <t>на территории</t>
  </si>
  <si>
    <t>инвестиционной</t>
  </si>
  <si>
    <t>инвестиционного проекта****</t>
  </si>
  <si>
    <t xml:space="preserve"> млн. рублей</t>
  </si>
  <si>
    <t>ность</t>
  </si>
  <si>
    <t>топ-</t>
  </si>
  <si>
    <t>жения</t>
  </si>
  <si>
    <t>Федерации,</t>
  </si>
  <si>
    <t>эффективности реализации</t>
  </si>
  <si>
    <t>реализации проекта</t>
  </si>
  <si>
    <t>кая готов-</t>
  </si>
  <si>
    <t>освоения</t>
  </si>
  <si>
    <t>документации</t>
  </si>
  <si>
    <t>зуемое</t>
  </si>
  <si>
    <t>располо-</t>
  </si>
  <si>
    <t>Российской</t>
  </si>
  <si>
    <t>направления/</t>
  </si>
  <si>
    <t>Показатели экономической</t>
  </si>
  <si>
    <t>Обоснование необходимости</t>
  </si>
  <si>
    <t>Остаточная стоимость</t>
  </si>
  <si>
    <t>Стоимость объекта,</t>
  </si>
  <si>
    <t>Техничес-</t>
  </si>
  <si>
    <t>Процент</t>
  </si>
  <si>
    <t>Наличие исходно-разрешительной</t>
  </si>
  <si>
    <t>Сроки</t>
  </si>
  <si>
    <t>Исполь-</t>
  </si>
  <si>
    <t>Технические характеристики</t>
  </si>
  <si>
    <t>Место</t>
  </si>
  <si>
    <t>Субъект</t>
  </si>
  <si>
    <t xml:space="preserve">Наименование </t>
  </si>
  <si>
    <r>
      <t xml:space="preserve">Краткое описание инвестиционной программы </t>
    </r>
    <r>
      <rPr>
        <b/>
        <sz val="12"/>
        <color indexed="12"/>
        <rFont val="Times New Roman"/>
        <family val="1"/>
      </rPr>
      <t>ООО "КАМАЗ-Энерго" на 2017-2019 года</t>
    </r>
  </si>
  <si>
    <t>Приложение № 2.2</t>
  </si>
  <si>
    <t>* Заполняется в соответствии с приложением 3.2.</t>
  </si>
  <si>
    <t>(дата)</t>
  </si>
  <si>
    <t>графика*</t>
  </si>
  <si>
    <t>период (%)</t>
  </si>
  <si>
    <t>окончание</t>
  </si>
  <si>
    <t>начало</t>
  </si>
  <si>
    <t>критического пути сетевого</t>
  </si>
  <si>
    <t>работ за весь</t>
  </si>
  <si>
    <t>с указанием событий/работ</t>
  </si>
  <si>
    <t>исполнения</t>
  </si>
  <si>
    <t>этапов реализации инвестпроекта</t>
  </si>
  <si>
    <t>Основные причины невыполнения</t>
  </si>
  <si>
    <t>Выполнение (план)</t>
  </si>
  <si>
    <t>Наименование контрольных</t>
  </si>
  <si>
    <t>г.</t>
  </si>
  <si>
    <t>20</t>
  </si>
  <si>
    <t>по состоянию на</t>
  </si>
  <si>
    <t>Наименование инвестиционного проекта</t>
  </si>
  <si>
    <t>Приложение № 3.1</t>
  </si>
  <si>
    <t>событие</t>
  </si>
  <si>
    <t>4.4.</t>
  </si>
  <si>
    <t>4.3.</t>
  </si>
  <si>
    <t>4.2.</t>
  </si>
  <si>
    <t>работа</t>
  </si>
  <si>
    <t xml:space="preserve">Комплексное опробование оборудования </t>
  </si>
  <si>
    <t>4.1.</t>
  </si>
  <si>
    <t>Испытания и ввод в эксплуатацию</t>
  </si>
  <si>
    <t>3.5.</t>
  </si>
  <si>
    <t>Пусконаладочные работы</t>
  </si>
  <si>
    <t>3.4.</t>
  </si>
  <si>
    <t>Монтаж основного оборудования</t>
  </si>
  <si>
    <t>3.3.</t>
  </si>
  <si>
    <t>Поставка основного оборудования</t>
  </si>
  <si>
    <t>3.2.</t>
  </si>
  <si>
    <t>3.1.</t>
  </si>
  <si>
    <t>Сетевое строительство (реконструкция) и пусконаладочные работы</t>
  </si>
  <si>
    <t>2.3.</t>
  </si>
  <si>
    <t>Организационный этап</t>
  </si>
  <si>
    <t>Разработка рабочей документации</t>
  </si>
  <si>
    <t>1.6.</t>
  </si>
  <si>
    <t>1.5.</t>
  </si>
  <si>
    <t>Предпроектный и проектный этап</t>
  </si>
  <si>
    <t>№ п/п</t>
  </si>
  <si>
    <t>М.П.</t>
  </si>
  <si>
    <t>от «24» марта 2010 г. №114</t>
  </si>
  <si>
    <t>Приложение  № 3.2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</si>
  <si>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</si>
  <si>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</si>
  <si>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</si>
  <si>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</si>
  <si>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</si>
  <si>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</si>
  <si>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</si>
  <si>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</si>
  <si>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</si>
  <si>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</si>
  <si>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</si>
  <si>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</si>
  <si>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</si>
  <si>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Облигационные займы</t>
  </si>
  <si>
    <t>Кредиты</t>
  </si>
  <si>
    <t>Остаток собственных средств на начало года</t>
  </si>
  <si>
    <t>Возврат НДС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</si>
  <si>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</si>
  <si>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</si>
  <si>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</si>
  <si>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</si>
  <si>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</si>
  <si>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</si>
  <si>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</si>
  <si>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1.1.4.</t>
  </si>
  <si>
    <t>1.1.3.2.</t>
  </si>
  <si>
    <t>1.1.3.1.</t>
  </si>
  <si>
    <t>1.1.3.</t>
  </si>
  <si>
    <t>1.1.2.</t>
  </si>
  <si>
    <t>1.1.1.</t>
  </si>
  <si>
    <t>Прибыль, направляемая на инвестиции:</t>
  </si>
  <si>
    <t>Собственные средства</t>
  </si>
  <si>
    <t>Источник финансирования</t>
  </si>
  <si>
    <t>Прогноз тарифов</t>
  </si>
  <si>
    <t>3.</t>
  </si>
  <si>
    <t>Долг на конец периода</t>
  </si>
  <si>
    <t>EBITDA</t>
  </si>
  <si>
    <t>1.</t>
  </si>
  <si>
    <t>XVII.</t>
  </si>
  <si>
    <t>XVI.</t>
  </si>
  <si>
    <t>Средства, полученные от допэмиссии акций</t>
  </si>
  <si>
    <t>XV.</t>
  </si>
  <si>
    <t>Купля/продажа активов</t>
  </si>
  <si>
    <t>XIV.</t>
  </si>
  <si>
    <t>XIII.</t>
  </si>
  <si>
    <t>Прочие цели (расшифровка)</t>
  </si>
  <si>
    <t>Инвестиционной программе</t>
  </si>
  <si>
    <t>в том числе по:</t>
  </si>
  <si>
    <t>XII.</t>
  </si>
  <si>
    <t>Финансирование инвестиционной программы</t>
  </si>
  <si>
    <t>в том числе на:</t>
  </si>
  <si>
    <t>Привлечение заемных средств</t>
  </si>
  <si>
    <t>XI.</t>
  </si>
  <si>
    <t>Сокращение кредиторской задолженности</t>
  </si>
  <si>
    <t>Увеличение кредиторской задолженности</t>
  </si>
  <si>
    <t>Изменение кредиторской задолженности</t>
  </si>
  <si>
    <t>X.</t>
  </si>
  <si>
    <t>Сокращение дебиторской задолженности</t>
  </si>
  <si>
    <t>Увеличение дебиторской задолженности</t>
  </si>
  <si>
    <t>Изменение дебиторской задолженности</t>
  </si>
  <si>
    <t>IX.</t>
  </si>
  <si>
    <t>Прочие расходы из прибыли</t>
  </si>
  <si>
    <t>4.</t>
  </si>
  <si>
    <t>Выплата дивидендов</t>
  </si>
  <si>
    <t>Резервный фонд</t>
  </si>
  <si>
    <t>в том числе:</t>
  </si>
  <si>
    <t>Направления использования чистой прибыли</t>
  </si>
  <si>
    <t>VIII.</t>
  </si>
  <si>
    <t>VII.</t>
  </si>
  <si>
    <t>Налог на прибыль</t>
  </si>
  <si>
    <t>VI.</t>
  </si>
  <si>
    <t>V.</t>
  </si>
  <si>
    <t>Проценты по обслуживанию кредитов</t>
  </si>
  <si>
    <t>в том числе</t>
  </si>
  <si>
    <t>Внереализационные расходы, всего</t>
  </si>
  <si>
    <t>Проценты от размещения средств</t>
  </si>
  <si>
    <t>Внереализационные доходы, всего</t>
  </si>
  <si>
    <t>Внереализационные доходы и расходы (сальдо)</t>
  </si>
  <si>
    <t>IV.</t>
  </si>
  <si>
    <t>III.</t>
  </si>
  <si>
    <t>Инфраструктурные платежи рынка</t>
  </si>
  <si>
    <t>5.4.</t>
  </si>
  <si>
    <t>Платежи по аренде и лизингу</t>
  </si>
  <si>
    <t>5.3.</t>
  </si>
  <si>
    <t>Ремонт основных средств</t>
  </si>
  <si>
    <t>5.1.</t>
  </si>
  <si>
    <t>Прочие расходы, всего</t>
  </si>
  <si>
    <t>5.</t>
  </si>
  <si>
    <t>Расходы на оплату труда с учетом ЕСН</t>
  </si>
  <si>
    <t>Сырье, материалы, запасные части, инструменты</t>
  </si>
  <si>
    <t>Материальные расходы, всего</t>
  </si>
  <si>
    <t>Расходы по текущей деятельности, всего</t>
  </si>
  <si>
    <t>II.</t>
  </si>
  <si>
    <t>Выручка от прочей деятельности (расшифровать)</t>
  </si>
  <si>
    <t>I.</t>
  </si>
  <si>
    <t>Показатели</t>
  </si>
  <si>
    <t>Кредиты на конец</t>
  </si>
  <si>
    <t>Кредиты на начало</t>
  </si>
  <si>
    <t>остаток денежных средств на начало периода</t>
  </si>
  <si>
    <t>Нарастающим итогом</t>
  </si>
  <si>
    <t>Итого денежный поток</t>
  </si>
  <si>
    <t>Субсидирование процентной ставки</t>
  </si>
  <si>
    <t>Реструктуризация дефицитных кредитов</t>
  </si>
  <si>
    <t>Меры господдержки</t>
  </si>
  <si>
    <t>Итого финансовый денежный поток</t>
  </si>
  <si>
    <t>Погашение кредитов и займов</t>
  </si>
  <si>
    <t>Выбытия</t>
  </si>
  <si>
    <t>Привлечение кредитов</t>
  </si>
  <si>
    <t>Эмиссия акций</t>
  </si>
  <si>
    <t>Поступления</t>
  </si>
  <si>
    <t>Финансовый денежный поток</t>
  </si>
  <si>
    <t>Итого инвестиционный денежный поток</t>
  </si>
  <si>
    <t>Инвестиционный денежный поток</t>
  </si>
  <si>
    <t>Итого операционный денежный поток</t>
  </si>
  <si>
    <t>Процентные платежи</t>
  </si>
  <si>
    <t>Заводские расходы</t>
  </si>
  <si>
    <t>Прочее</t>
  </si>
  <si>
    <t>Обслуживание</t>
  </si>
  <si>
    <t>Платежи по прямой себестоимости</t>
  </si>
  <si>
    <t>Операционный денежный поток</t>
  </si>
  <si>
    <t>Чистая прибыль с учетом субсидий по процентам</t>
  </si>
  <si>
    <t>Чистая прибыль/убыток</t>
  </si>
  <si>
    <t>Проценты</t>
  </si>
  <si>
    <t>Внереализационные расходы</t>
  </si>
  <si>
    <t>Операционная прибыль</t>
  </si>
  <si>
    <t>Накладные расходы</t>
  </si>
  <si>
    <t>Прямая себестоимость</t>
  </si>
  <si>
    <t>Себестоимость</t>
  </si>
  <si>
    <t>Выручка</t>
  </si>
  <si>
    <t>от «24»марта 2010 г. №114</t>
  </si>
  <si>
    <t>Приложение  № 4.3</t>
  </si>
  <si>
    <r>
      <t xml:space="preserve">Укрупненный сетевой график </t>
    </r>
    <r>
      <rPr>
        <b/>
        <sz val="12"/>
        <color indexed="12"/>
        <rFont val="Times New Roman"/>
        <family val="1"/>
      </rPr>
      <t>ООО "КАМАЗ-Энерго"</t>
    </r>
    <r>
      <rPr>
        <b/>
        <sz val="12"/>
        <rFont val="Times New Roman"/>
        <family val="1"/>
      </rPr>
      <t xml:space="preserve"> </t>
    </r>
  </si>
  <si>
    <r>
      <t xml:space="preserve">выполнения инвестиционного проекта </t>
    </r>
    <r>
      <rPr>
        <b/>
        <sz val="12"/>
        <color indexed="12"/>
        <rFont val="Times New Roman"/>
        <family val="1"/>
      </rPr>
      <t>на 2017-2019 года</t>
    </r>
  </si>
  <si>
    <t>*заполняется ОГК/ТГК</t>
  </si>
  <si>
    <t>Сальдо  (+профицит; - дефицит) 
(XVI р. - XVII р.)</t>
  </si>
  <si>
    <t>Всего расходы 
(II р. - 3п. II р. -5.3п II р.+ 2п. IV р. + 1 п. IX р. + 2 п. X р. + VI р. + VIII р. +  XII р. + 1 п. XIV р.+ XVI р.)</t>
  </si>
  <si>
    <t>XVIII.</t>
  </si>
  <si>
    <t xml:space="preserve">Всего поступления 
( I р.+ 1п. IV р. + 2 п. IX р. + 1 п. X р. +  XI р. + XIII р. + 2п.XIV р. + XV р.)                             </t>
  </si>
  <si>
    <t>Капитальные вложения ( в том числе по лизингу)</t>
  </si>
  <si>
    <t>Продажа активов (акций, долей и т.п.)</t>
  </si>
  <si>
    <t>Покупка активов (акций, долей и т.п.)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</si>
  <si>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</si>
  <si>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 xml:space="preserve">Погашение заемных средств  </t>
  </si>
  <si>
    <t xml:space="preserve">Сальдо  (+увеличение; -сокращение) </t>
  </si>
  <si>
    <t>Инвестиции</t>
  </si>
  <si>
    <t>Фонд накопления  -ФЭС+НКО</t>
  </si>
  <si>
    <t xml:space="preserve">Чистая прибыль  </t>
  </si>
  <si>
    <t>Прибыль до налоообложения (III + IV)</t>
  </si>
  <si>
    <t>Услуги банков</t>
  </si>
  <si>
    <t>Избыток средств, полученный в предыдущем периоде регулирования</t>
  </si>
  <si>
    <t>Доходы от участия в других организациях (дивиденды от ДЗО)</t>
  </si>
  <si>
    <t>Валовая прибыль (I р.-II р.)</t>
  </si>
  <si>
    <t>5.5.</t>
  </si>
  <si>
    <t>Работы и услуги производственного характера</t>
  </si>
  <si>
    <t>5.2.</t>
  </si>
  <si>
    <t>налог на имущество</t>
  </si>
  <si>
    <t>налог на пользователей дорог</t>
  </si>
  <si>
    <t>налог на землю</t>
  </si>
  <si>
    <t>экология</t>
  </si>
  <si>
    <t>Налоги  и сборы, всего</t>
  </si>
  <si>
    <t>компенсация потерь</t>
  </si>
  <si>
    <t>энергия на собственные нужды (водоснабжение)</t>
  </si>
  <si>
    <t>энергия на собственные нужды (отопление)</t>
  </si>
  <si>
    <t>энергия на собственные нужды(освещение)</t>
  </si>
  <si>
    <t>Топливо(ГСМ)</t>
  </si>
  <si>
    <t>Выручка от прочих работ и услуг</t>
  </si>
  <si>
    <t>Выручка от деятельности по тех присоединениям</t>
  </si>
  <si>
    <r>
      <t xml:space="preserve">Выручка от основной деятельности (расшифровать по видам регулируемой деятельности) </t>
    </r>
    <r>
      <rPr>
        <b/>
        <u val="single"/>
        <sz val="12"/>
        <rFont val="Times New Roman"/>
        <family val="1"/>
      </rPr>
      <t xml:space="preserve">Передача энергии </t>
    </r>
  </si>
  <si>
    <t>Выручка от реализации товаров (работ, услуг),   всего</t>
  </si>
  <si>
    <t>млн. руб.</t>
  </si>
  <si>
    <r>
      <t xml:space="preserve">Финансовый план </t>
    </r>
    <r>
      <rPr>
        <b/>
        <sz val="12"/>
        <color indexed="12"/>
        <rFont val="Times New Roman"/>
        <family val="1"/>
      </rPr>
      <t>ООО "КАМАЗ-Энерго"</t>
    </r>
    <r>
      <rPr>
        <b/>
        <sz val="12"/>
        <rFont val="Times New Roman"/>
        <family val="1"/>
      </rPr>
      <t xml:space="preserve"> на </t>
    </r>
    <r>
      <rPr>
        <b/>
        <sz val="12"/>
        <color indexed="12"/>
        <rFont val="Times New Roman"/>
        <family val="1"/>
      </rPr>
      <t>2017-2019 года</t>
    </r>
    <r>
      <rPr>
        <b/>
        <sz val="12"/>
        <rFont val="Times New Roman"/>
        <family val="1"/>
      </rPr>
      <t xml:space="preserve"> реализации инвестиционной программы (заполняется по финансированию)</t>
    </r>
  </si>
  <si>
    <t>Приложение  № 4.1</t>
  </si>
  <si>
    <t>Субсидирование процентной ставки (рестр)</t>
  </si>
  <si>
    <t xml:space="preserve">Увеличение капитализации </t>
  </si>
  <si>
    <t>Продукт 3</t>
  </si>
  <si>
    <t>Продукт 2</t>
  </si>
  <si>
    <r>
      <t xml:space="preserve">Продукт 1 </t>
    </r>
    <r>
      <rPr>
        <b/>
        <sz val="12"/>
        <color indexed="8"/>
        <rFont val="Times New Roman"/>
        <family val="1"/>
      </rPr>
      <t>Передача электроэнергии</t>
    </r>
  </si>
  <si>
    <r>
      <t>Продукт 1</t>
    </r>
    <r>
      <rPr>
        <b/>
        <sz val="12"/>
        <color indexed="8"/>
        <rFont val="Times New Roman"/>
        <family val="1"/>
      </rPr>
      <t xml:space="preserve"> Передача электроэнергии </t>
    </r>
  </si>
  <si>
    <r>
      <t xml:space="preserve">Финансовая модель </t>
    </r>
    <r>
      <rPr>
        <b/>
        <sz val="12"/>
        <color indexed="12"/>
        <rFont val="Times New Roman"/>
        <family val="1"/>
      </rPr>
      <t>ООО "КАМАЗ-Энерго" на 2017-2019 годы</t>
    </r>
  </si>
  <si>
    <t>** - для сетевых компаний, переодящих на метод тарифного регулирования RAB, горизонт планирования может быть больше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</si>
  <si>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</si>
  <si>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Привлеченные средства, в т.ч.:</t>
  </si>
  <si>
    <t>в т.ч. средства допэмиссии</t>
  </si>
  <si>
    <t xml:space="preserve">1.4.1. </t>
  </si>
  <si>
    <t>Прочие собственные средства (лизинг)</t>
  </si>
  <si>
    <t>Прочая прибыль ( фонд энергосбережения)</t>
  </si>
  <si>
    <t>в т.ч. от технологического присоединения потребителей</t>
  </si>
  <si>
    <t>в т.ч. от технологического присоединения генерации</t>
  </si>
  <si>
    <t>в т.ч. от технологического присоединения (для электросетевых компаний)</t>
  </si>
  <si>
    <t xml:space="preserve">в т.ч. прибыль со свободного сектора </t>
  </si>
  <si>
    <t>в т.ч. инвестиционная составляющая в тарифе( Лизинг)</t>
  </si>
  <si>
    <t>План * года 2019**</t>
  </si>
  <si>
    <t>План * года 2018**</t>
  </si>
  <si>
    <t>План * года 2017**</t>
  </si>
  <si>
    <r>
      <t xml:space="preserve">Источники финансирования инвестиционных программ </t>
    </r>
    <r>
      <rPr>
        <b/>
        <sz val="12"/>
        <color indexed="12"/>
        <rFont val="Times New Roman"/>
        <family val="1"/>
      </rPr>
      <t>ООО "КАМАЗ-Энерго" на 2017-2019 года</t>
    </r>
    <r>
      <rPr>
        <b/>
        <sz val="12"/>
        <rFont val="Times New Roman"/>
        <family val="1"/>
      </rPr>
      <t xml:space="preserve">
(в прогнозных ценах соответствующих лет), млн. рублей</t>
    </r>
  </si>
  <si>
    <t>Примечание:</t>
  </si>
  <si>
    <t>-</t>
  </si>
  <si>
    <t>не требуется</t>
  </si>
  <si>
    <t>"-"</t>
  </si>
  <si>
    <t>г. Набережные Челны, промышленно-коммунальная зона, площадка ПАО "КАМАЗ"</t>
  </si>
  <si>
    <t>г. Набережные Челны, респ. Татарстан</t>
  </si>
  <si>
    <t>См. примечание 1</t>
  </si>
  <si>
    <t>Ввод в эксплуатацию объектов реконструкции (строительства)</t>
  </si>
  <si>
    <t>Получение разрешений на ввод объектов реконструкции (строительства) в эксплуатацию</t>
  </si>
  <si>
    <t>Оформление (подписание) актов приемки-сдачи выполненных работ</t>
  </si>
  <si>
    <t>Завершение реконструкции (строительства)</t>
  </si>
  <si>
    <t>Подготовка площадок под реконструкцию (строительство)</t>
  </si>
  <si>
    <t>Заключение договоров подряда</t>
  </si>
  <si>
    <t>Проведение тендеров, определение подрядчиков</t>
  </si>
  <si>
    <t>Согласование проектной документации</t>
  </si>
  <si>
    <t>Заключение договоров на разработку проетной документации</t>
  </si>
  <si>
    <t xml:space="preserve">Разработка технических заданий </t>
  </si>
  <si>
    <r>
      <t xml:space="preserve">II. Контрольные этапы реализации инвестиционной программы </t>
    </r>
    <r>
      <rPr>
        <b/>
        <sz val="12"/>
        <color indexed="12"/>
        <rFont val="Times New Roman"/>
        <family val="1"/>
      </rPr>
      <t>ООО "КАМАЗ-Энерго" на 2017-2019 года</t>
    </r>
  </si>
  <si>
    <t>1982-
1991</t>
  </si>
  <si>
    <t>См. примечание 3</t>
  </si>
  <si>
    <r>
      <t>км/МВ·А/</t>
    </r>
    <r>
      <rPr>
        <b/>
        <sz val="7"/>
        <rFont val="Times New Roman"/>
        <family val="1"/>
      </rPr>
      <t>штук (объектов)</t>
    </r>
  </si>
  <si>
    <t>11 объектов</t>
  </si>
  <si>
    <t>01.01.</t>
  </si>
  <si>
    <t>Разработка технических заданий</t>
  </si>
  <si>
    <t>Проведение тендера, определение подрядчика</t>
  </si>
  <si>
    <t>Заключение договора на разработку проетной документации</t>
  </si>
  <si>
    <t>июнь2017</t>
  </si>
  <si>
    <t>июль2017</t>
  </si>
  <si>
    <t>Заключение договора подряда</t>
  </si>
  <si>
    <t>Подготовка площадок под модернизацию</t>
  </si>
  <si>
    <t>сент.2017</t>
  </si>
  <si>
    <t>Комплексное опробование оборудования</t>
  </si>
  <si>
    <t>Завершение модернизации</t>
  </si>
  <si>
    <t>Получение разрешений на ввод объектов модернизации в эксплуатацию</t>
  </si>
  <si>
    <t>май2017</t>
  </si>
  <si>
    <t>Ввод в эксплуатацию объектов модернизации</t>
  </si>
  <si>
    <t>3. Повышение эффективности диспетчерско-технологического управления. Оптимизация режимов работы энергооборудования. Возможность интеграции системы в общую информационную среду.</t>
  </si>
  <si>
    <t>июль2018</t>
  </si>
  <si>
    <t>авг.2018</t>
  </si>
  <si>
    <t>"_____"_________________2017г.</t>
  </si>
  <si>
    <t>П</t>
  </si>
  <si>
    <t>Установка на ГПП-23 энергооборудования для технологического присоединения ООО «ТАЛАН - Набережные Челны» и прочих Заявителей</t>
  </si>
  <si>
    <t>2017-2018</t>
  </si>
  <si>
    <t>62 шт.</t>
  </si>
  <si>
    <t>19 шт.</t>
  </si>
  <si>
    <t>5 шт.</t>
  </si>
  <si>
    <t>на 01.01.17</t>
  </si>
  <si>
    <t>01.01.17,</t>
  </si>
  <si>
    <r>
      <t xml:space="preserve">объекта на </t>
    </r>
    <r>
      <rPr>
        <sz val="7"/>
        <color indexed="12"/>
        <rFont val="Times New Roman"/>
        <family val="1"/>
      </rPr>
      <t>01.01.2017</t>
    </r>
    <r>
      <rPr>
        <sz val="7"/>
        <rFont val="Times New Roman"/>
        <family val="1"/>
      </rPr>
      <t>,</t>
    </r>
  </si>
  <si>
    <t>1. Присоединение новых потребителей электроэнергии за счет устновки дополнительного энергооборудования на ГПП-23.</t>
  </si>
  <si>
    <t>2. Повышение надежности и качества электроснабжения потребителей, замена технически и морально изношенного оборудования (ячейки комплектных распределительных устройств (КРУ) имеют 100% износ).</t>
  </si>
  <si>
    <t>17</t>
  </si>
  <si>
    <t>Разработка технического задания</t>
  </si>
  <si>
    <t>август2017</t>
  </si>
  <si>
    <t>сент.2018</t>
  </si>
  <si>
    <t>Подготовка площадей под установку</t>
  </si>
  <si>
    <t>Реконструкция комплектных распределительных устройств (КРУ) ГПП-14, 16</t>
  </si>
  <si>
    <t>Разработка технических заданий:
- КРУ ГПП-14
- КРУ ГПП-16</t>
  </si>
  <si>
    <t xml:space="preserve">
янв.2018
янв.2019</t>
  </si>
  <si>
    <t>Проведение тендеров, определение подрядчиков:
- КРУ ГПП-14
- КРУ ГПП-16</t>
  </si>
  <si>
    <t xml:space="preserve">
февр.2018
февр.2019</t>
  </si>
  <si>
    <t>Заключение договоров на разработку проетной документации:
- КРУ ГПП-14
- КРУ ГПП-16</t>
  </si>
  <si>
    <t xml:space="preserve">
март2018
март2019</t>
  </si>
  <si>
    <t>Согласование проектной документации:
- КРУ ГПП-14
- КРУ ГПП-16</t>
  </si>
  <si>
    <t xml:space="preserve">
июнь2018
июнь2019</t>
  </si>
  <si>
    <t>Разработка рабочей документации:
- КРУ ГПП-14
- КРУ ГПП-16</t>
  </si>
  <si>
    <t xml:space="preserve">
июль2018
июль2019</t>
  </si>
  <si>
    <t xml:space="preserve">
июль2018
июль2019</t>
  </si>
  <si>
    <t xml:space="preserve">
авг.2018
авг.2019</t>
  </si>
  <si>
    <t>Заключение договоров подряда:
- КРУ ГПП-14
- КРУ ГПП-16</t>
  </si>
  <si>
    <t xml:space="preserve">
авг.2018
авг.2019</t>
  </si>
  <si>
    <t>Подготовка площадок под реконструкцию:
- КРУ ГПП-14
- КРУ ГПП-16</t>
  </si>
  <si>
    <t>Поставка основного оборудования:
- КРУ ГПП-14
- КРУ ГПП-16</t>
  </si>
  <si>
    <t xml:space="preserve">
сент.2018
сент.2019</t>
  </si>
  <si>
    <t xml:space="preserve">
нояб.2018
нояб.2019</t>
  </si>
  <si>
    <t>Монтаж основного оборудования:
- КРУ ГПП-14
- КРУ ГПП-16</t>
  </si>
  <si>
    <t>Пусконаладочные работы:
- КРУ ГПП-14
- КРУ ГПП-16</t>
  </si>
  <si>
    <t>Завершение реконструкции:
- КРУ ГПП-14
- КРУ ГПП-16</t>
  </si>
  <si>
    <t xml:space="preserve">
декаб.2018
декаб.2019</t>
  </si>
  <si>
    <t>Комплексное опробование оборудования:
- КРУ ГПП-14
- КРУ ГПП-16</t>
  </si>
  <si>
    <t>Оформление (подписание) актов приемки-сдачи выполненных работ:
- КРУ ГПП-14
- КРУ ГПП-16</t>
  </si>
  <si>
    <t xml:space="preserve">
декаб.2018
декаб.2019</t>
  </si>
  <si>
    <t>Получение разрешений на ввод объектов реконструкции в эксплуатацию:
- КРУ ГПП-14
- КРУ ГПП-16</t>
  </si>
  <si>
    <t>Ввод в эксплуатацию объектов реконструкции:
- КРУ ГПП-14
- КРУ ГПП-16</t>
  </si>
  <si>
    <t>Завершение установки оборудования</t>
  </si>
  <si>
    <t>Получение разрешений на ввод оборудования в эксплуатацию (при необходимости)</t>
  </si>
  <si>
    <t>Ввод оборудования в эксплуатацию</t>
  </si>
  <si>
    <t>апрель2018</t>
  </si>
  <si>
    <t>май2018</t>
  </si>
  <si>
    <t>июнь2018</t>
  </si>
  <si>
    <t>март2018</t>
  </si>
  <si>
    <t>янв.2018</t>
  </si>
  <si>
    <t>февр.2018</t>
  </si>
  <si>
    <t>нояб.2018</t>
  </si>
  <si>
    <t>декаб.2018</t>
  </si>
  <si>
    <t>"_____"_______________2017г.</t>
  </si>
  <si>
    <t>Приложение  № 4.2</t>
  </si>
  <si>
    <t>Итого  2017-2019 годы</t>
  </si>
  <si>
    <t>Итого 2017-2019 годы</t>
  </si>
  <si>
    <t>1 этап - 2017 год (для технологического присоединения ООО "ТАЛАН - Набережные Челны")</t>
  </si>
  <si>
    <t>1984,
2004</t>
  </si>
  <si>
    <t>ноябрь2016</t>
  </si>
  <si>
    <t>октябрь2016</t>
  </si>
  <si>
    <t>Предпроектный и проектный этап *</t>
  </si>
  <si>
    <t>Организационный этап *</t>
  </si>
  <si>
    <t>г. Набережные Челны, промышленно-коммунальная зона, территория АО "КИП Мастер"</t>
  </si>
  <si>
    <t>Амортизационные отчисления *</t>
  </si>
  <si>
    <t>Прочие затраты **</t>
  </si>
  <si>
    <t xml:space="preserve">Примечание: </t>
  </si>
  <si>
    <t>** - в 2017 году учтена сумма излишне полученного дохода в 2013 году в размере 44,889 млн.руб по решению ГКРТТ.</t>
  </si>
  <si>
    <t>2017-2018
(1этап -2017, 2этап -2018)</t>
  </si>
  <si>
    <t>_________________В.А. Гаврилов</t>
  </si>
  <si>
    <t>Установка на ГПП-23 энергооборудования для технологического присоединения ООО «ТАЛАН - Набережные Челны» и прочих Заявителей (ПИР по строительству новой кабельной линии 10кВ)</t>
  </si>
  <si>
    <t xml:space="preserve">И.о. главного инженера </t>
  </si>
  <si>
    <t>А.Г. Ахмадуллин</t>
  </si>
  <si>
    <t>(8552) 33-94-15</t>
  </si>
  <si>
    <t>ahmadullinag2@kamaz.ru</t>
  </si>
  <si>
    <t>________________В.А. Гаврилов</t>
  </si>
  <si>
    <t>2.2</t>
  </si>
  <si>
    <t>1 шт.</t>
  </si>
  <si>
    <t>6 шт.</t>
  </si>
  <si>
    <t>1
ПИР</t>
  </si>
  <si>
    <t>См. примечание 2</t>
  </si>
  <si>
    <t>5</t>
  </si>
  <si>
    <t>г. Набережные Челны, промышленно-коммунальная зона</t>
  </si>
  <si>
    <t>2017 - 2018 года (ПИР по строительству новой кабельной линии 10кВ)</t>
  </si>
  <si>
    <t>ноябрь2017</t>
  </si>
  <si>
    <t>январь2018</t>
  </si>
  <si>
    <t>окт.2017</t>
  </si>
  <si>
    <t>_______________В.А. Гаврилов</t>
  </si>
  <si>
    <r>
      <t xml:space="preserve">2 этап - 2018 год </t>
    </r>
    <r>
      <rPr>
        <b/>
        <sz val="10"/>
        <rFont val="Times New Roman"/>
        <family val="1"/>
      </rPr>
      <t>(для технологического присоединения прочих Заявителей (ООО «НПО «Бьеф»))</t>
    </r>
  </si>
  <si>
    <r>
      <t xml:space="preserve">Примечание: пункты 1 и 2 в 1 этапе </t>
    </r>
    <r>
      <rPr>
        <sz val="10"/>
        <rFont val="Times New Roman"/>
        <family val="1"/>
      </rPr>
      <t>(без кабельной линии)</t>
    </r>
    <r>
      <rPr>
        <sz val="10"/>
        <color indexed="12"/>
        <rFont val="Times New Roman"/>
        <family val="1"/>
      </rPr>
      <t xml:space="preserve"> выполняются сразу на 2 этапа реализации проекта (2017 и 2018 года).</t>
    </r>
  </si>
  <si>
    <t>в т.ч. в части ДПМ</t>
  </si>
  <si>
    <t xml:space="preserve"> * - в 2019 г с учетом амортизационных отчислений вновь вводимых ОС по данному инвестиционному проекту.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</si>
</sst>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_-* #,##0.00_р_._-;\-* #,##0.00_р_._-;_-* \-??_р_._-;_-@_-"/>
    <numFmt numFmtId="188" formatCode="\ #,##0.00&quot;    &quot;;\-#,##0.00&quot;    &quot;;&quot; -&quot;#&quot;    &quot;;@\ "/>
    <numFmt numFmtId="189" formatCode="0.000"/>
    <numFmt numFmtId="190" formatCode="&quot;$&quot;#,##0_);[Red]\(&quot;$&quot;#,##0\)"/>
    <numFmt numFmtId="191" formatCode="General_)"/>
    <numFmt numFmtId="192" formatCode="[$-419]mmmm\ yyyy;@"/>
    <numFmt numFmtId="193" formatCode="0.0000"/>
    <numFmt numFmtId="194" formatCode="0.00000"/>
    <numFmt numFmtId="195" formatCode="0.000000"/>
  </numFmts>
  <fonts count="1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sz val="5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u val="single"/>
      <sz val="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1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0"/>
      <name val="NTHarmonica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.5"/>
      <color indexed="12"/>
      <name val="Times New Roman"/>
      <family val="1"/>
    </font>
    <font>
      <sz val="8.5"/>
      <color indexed="12"/>
      <name val="Times New Roman"/>
      <family val="1"/>
    </font>
    <font>
      <b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  <font>
      <sz val="7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9"/>
      <color rgb="FF0000FF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 CYR"/>
      <family val="0"/>
    </font>
    <font>
      <b/>
      <sz val="12"/>
      <color theme="1"/>
      <name val="Times New Roman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8.5"/>
      <color rgb="FF0000FF"/>
      <name val="Times New Roman"/>
      <family val="1"/>
    </font>
    <font>
      <sz val="8.5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2"/>
      <color rgb="FF0000FF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16" fillId="3" borderId="0" applyNumberFormat="0" applyBorder="0" applyAlignment="0" applyProtection="0"/>
    <xf numFmtId="0" fontId="83" fillId="4" borderId="0" applyNumberFormat="0" applyBorder="0" applyAlignment="0" applyProtection="0"/>
    <xf numFmtId="0" fontId="16" fillId="5" borderId="0" applyNumberFormat="0" applyBorder="0" applyAlignment="0" applyProtection="0"/>
    <xf numFmtId="0" fontId="83" fillId="6" borderId="0" applyNumberFormat="0" applyBorder="0" applyAlignment="0" applyProtection="0"/>
    <xf numFmtId="0" fontId="16" fillId="7" borderId="0" applyNumberFormat="0" applyBorder="0" applyAlignment="0" applyProtection="0"/>
    <xf numFmtId="0" fontId="83" fillId="8" borderId="0" applyNumberFormat="0" applyBorder="0" applyAlignment="0" applyProtection="0"/>
    <xf numFmtId="0" fontId="16" fillId="3" borderId="0" applyNumberFormat="0" applyBorder="0" applyAlignment="0" applyProtection="0"/>
    <xf numFmtId="0" fontId="83" fillId="9" borderId="0" applyNumberFormat="0" applyBorder="0" applyAlignment="0" applyProtection="0"/>
    <xf numFmtId="0" fontId="16" fillId="10" borderId="0" applyNumberFormat="0" applyBorder="0" applyAlignment="0" applyProtection="0"/>
    <xf numFmtId="0" fontId="83" fillId="11" borderId="0" applyNumberFormat="0" applyBorder="0" applyAlignment="0" applyProtection="0"/>
    <xf numFmtId="0" fontId="16" fillId="5" borderId="0" applyNumberFormat="0" applyBorder="0" applyAlignment="0" applyProtection="0"/>
    <xf numFmtId="0" fontId="83" fillId="12" borderId="0" applyNumberFormat="0" applyBorder="0" applyAlignment="0" applyProtection="0"/>
    <xf numFmtId="0" fontId="16" fillId="3" borderId="0" applyNumberFormat="0" applyBorder="0" applyAlignment="0" applyProtection="0"/>
    <xf numFmtId="0" fontId="83" fillId="13" borderId="0" applyNumberFormat="0" applyBorder="0" applyAlignment="0" applyProtection="0"/>
    <xf numFmtId="0" fontId="16" fillId="14" borderId="0" applyNumberFormat="0" applyBorder="0" applyAlignment="0" applyProtection="0"/>
    <xf numFmtId="0" fontId="83" fillId="15" borderId="0" applyNumberFormat="0" applyBorder="0" applyAlignment="0" applyProtection="0"/>
    <xf numFmtId="0" fontId="16" fillId="16" borderId="0" applyNumberFormat="0" applyBorder="0" applyAlignment="0" applyProtection="0"/>
    <xf numFmtId="0" fontId="83" fillId="17" borderId="0" applyNumberFormat="0" applyBorder="0" applyAlignment="0" applyProtection="0"/>
    <xf numFmtId="0" fontId="16" fillId="3" borderId="0" applyNumberFormat="0" applyBorder="0" applyAlignment="0" applyProtection="0"/>
    <xf numFmtId="0" fontId="83" fillId="18" borderId="0" applyNumberFormat="0" applyBorder="0" applyAlignment="0" applyProtection="0"/>
    <xf numFmtId="0" fontId="16" fillId="19" borderId="0" applyNumberFormat="0" applyBorder="0" applyAlignment="0" applyProtection="0"/>
    <xf numFmtId="0" fontId="83" fillId="20" borderId="0" applyNumberFormat="0" applyBorder="0" applyAlignment="0" applyProtection="0"/>
    <xf numFmtId="0" fontId="16" fillId="5" borderId="0" applyNumberFormat="0" applyBorder="0" applyAlignment="0" applyProtection="0"/>
    <xf numFmtId="0" fontId="84" fillId="21" borderId="0" applyNumberFormat="0" applyBorder="0" applyAlignment="0" applyProtection="0"/>
    <xf numFmtId="0" fontId="17" fillId="22" borderId="0" applyNumberFormat="0" applyBorder="0" applyAlignment="0" applyProtection="0"/>
    <xf numFmtId="0" fontId="84" fillId="23" borderId="0" applyNumberFormat="0" applyBorder="0" applyAlignment="0" applyProtection="0"/>
    <xf numFmtId="0" fontId="17" fillId="14" borderId="0" applyNumberFormat="0" applyBorder="0" applyAlignment="0" applyProtection="0"/>
    <xf numFmtId="0" fontId="84" fillId="24" borderId="0" applyNumberFormat="0" applyBorder="0" applyAlignment="0" applyProtection="0"/>
    <xf numFmtId="0" fontId="17" fillId="16" borderId="0" applyNumberFormat="0" applyBorder="0" applyAlignment="0" applyProtection="0"/>
    <xf numFmtId="0" fontId="84" fillId="25" borderId="0" applyNumberFormat="0" applyBorder="0" applyAlignment="0" applyProtection="0"/>
    <xf numFmtId="0" fontId="17" fillId="26" borderId="0" applyNumberFormat="0" applyBorder="0" applyAlignment="0" applyProtection="0"/>
    <xf numFmtId="0" fontId="84" fillId="27" borderId="0" applyNumberFormat="0" applyBorder="0" applyAlignment="0" applyProtection="0"/>
    <xf numFmtId="0" fontId="17" fillId="22" borderId="0" applyNumberFormat="0" applyBorder="0" applyAlignment="0" applyProtection="0"/>
    <xf numFmtId="0" fontId="84" fillId="28" borderId="0" applyNumberFormat="0" applyBorder="0" applyAlignment="0" applyProtection="0"/>
    <xf numFmtId="0" fontId="17" fillId="5" borderId="0" applyNumberFormat="0" applyBorder="0" applyAlignment="0" applyProtection="0"/>
    <xf numFmtId="190" fontId="50" fillId="0" borderId="0" applyFont="0" applyFill="0" applyBorder="0" applyAlignment="0" applyProtection="0"/>
    <xf numFmtId="0" fontId="16" fillId="0" borderId="0">
      <alignment/>
      <protection/>
    </xf>
    <xf numFmtId="49" fontId="51" fillId="0" borderId="0" applyBorder="0">
      <alignment vertical="top"/>
      <protection/>
    </xf>
    <xf numFmtId="0" fontId="52" fillId="0" borderId="0">
      <alignment/>
      <protection/>
    </xf>
    <xf numFmtId="0" fontId="52" fillId="0" borderId="0" applyNumberFormat="0">
      <alignment horizontal="left"/>
      <protection/>
    </xf>
    <xf numFmtId="187" fontId="11" fillId="0" borderId="0" applyBorder="0" applyAlignment="0" applyProtection="0"/>
    <xf numFmtId="0" fontId="84" fillId="29" borderId="0" applyNumberFormat="0" applyBorder="0" applyAlignment="0" applyProtection="0"/>
    <xf numFmtId="0" fontId="17" fillId="22" borderId="0" applyNumberFormat="0" applyBorder="0" applyAlignment="0" applyProtection="0"/>
    <xf numFmtId="0" fontId="84" fillId="30" borderId="0" applyNumberFormat="0" applyBorder="0" applyAlignment="0" applyProtection="0"/>
    <xf numFmtId="0" fontId="17" fillId="31" borderId="0" applyNumberFormat="0" applyBorder="0" applyAlignment="0" applyProtection="0"/>
    <xf numFmtId="0" fontId="84" fillId="32" borderId="0" applyNumberFormat="0" applyBorder="0" applyAlignment="0" applyProtection="0"/>
    <xf numFmtId="0" fontId="17" fillId="33" borderId="0" applyNumberFormat="0" applyBorder="0" applyAlignment="0" applyProtection="0"/>
    <xf numFmtId="0" fontId="84" fillId="34" borderId="0" applyNumberFormat="0" applyBorder="0" applyAlignment="0" applyProtection="0"/>
    <xf numFmtId="0" fontId="17" fillId="35" borderId="0" applyNumberFormat="0" applyBorder="0" applyAlignment="0" applyProtection="0"/>
    <xf numFmtId="0" fontId="84" fillId="36" borderId="0" applyNumberFormat="0" applyBorder="0" applyAlignment="0" applyProtection="0"/>
    <xf numFmtId="0" fontId="17" fillId="22" borderId="0" applyNumberFormat="0" applyBorder="0" applyAlignment="0" applyProtection="0"/>
    <xf numFmtId="0" fontId="84" fillId="37" borderId="0" applyNumberFormat="0" applyBorder="0" applyAlignment="0" applyProtection="0"/>
    <xf numFmtId="0" fontId="17" fillId="38" borderId="0" applyNumberFormat="0" applyBorder="0" applyAlignment="0" applyProtection="0"/>
    <xf numFmtId="191" fontId="0" fillId="0" borderId="1">
      <alignment/>
      <protection locked="0"/>
    </xf>
    <xf numFmtId="0" fontId="85" fillId="39" borderId="2" applyNumberFormat="0" applyAlignment="0" applyProtection="0"/>
    <xf numFmtId="0" fontId="18" fillId="5" borderId="3" applyNumberFormat="0" applyAlignment="0" applyProtection="0"/>
    <xf numFmtId="0" fontId="86" fillId="40" borderId="4" applyNumberFormat="0" applyAlignment="0" applyProtection="0"/>
    <xf numFmtId="0" fontId="19" fillId="41" borderId="5" applyNumberFormat="0" applyAlignment="0" applyProtection="0"/>
    <xf numFmtId="0" fontId="87" fillId="40" borderId="2" applyNumberFormat="0" applyAlignment="0" applyProtection="0"/>
    <xf numFmtId="0" fontId="20" fillId="41" borderId="3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Border="0">
      <alignment horizontal="center" vertical="center" wrapText="1"/>
      <protection/>
    </xf>
    <xf numFmtId="0" fontId="88" fillId="0" borderId="6" applyNumberFormat="0" applyFill="0" applyAlignment="0" applyProtection="0"/>
    <xf numFmtId="0" fontId="40" fillId="0" borderId="7" applyNumberFormat="0" applyFill="0" applyAlignment="0" applyProtection="0"/>
    <xf numFmtId="0" fontId="89" fillId="0" borderId="8" applyNumberFormat="0" applyFill="0" applyAlignment="0" applyProtection="0"/>
    <xf numFmtId="0" fontId="41" fillId="0" borderId="9" applyNumberFormat="0" applyFill="0" applyAlignment="0" applyProtection="0"/>
    <xf numFmtId="0" fontId="90" fillId="0" borderId="10" applyNumberFormat="0" applyFill="0" applyAlignment="0" applyProtection="0"/>
    <xf numFmtId="0" fontId="42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0" borderId="12" applyBorder="0">
      <alignment horizontal="center" vertical="center" wrapText="1"/>
      <protection/>
    </xf>
    <xf numFmtId="191" fontId="55" fillId="42" borderId="1">
      <alignment/>
      <protection/>
    </xf>
    <xf numFmtId="4" fontId="51" fillId="43" borderId="13" applyBorder="0">
      <alignment horizontal="right"/>
      <protection/>
    </xf>
    <xf numFmtId="0" fontId="91" fillId="0" borderId="14" applyNumberFormat="0" applyFill="0" applyAlignment="0" applyProtection="0"/>
    <xf numFmtId="0" fontId="21" fillId="0" borderId="15" applyNumberFormat="0" applyFill="0" applyAlignment="0" applyProtection="0"/>
    <xf numFmtId="0" fontId="92" fillId="44" borderId="16" applyNumberFormat="0" applyAlignment="0" applyProtection="0"/>
    <xf numFmtId="0" fontId="22" fillId="45" borderId="17" applyNumberFormat="0" applyAlignment="0" applyProtection="0"/>
    <xf numFmtId="0" fontId="56" fillId="0" borderId="0">
      <alignment horizontal="center" vertical="top" wrapText="1"/>
      <protection/>
    </xf>
    <xf numFmtId="0" fontId="57" fillId="0" borderId="0">
      <alignment horizontal="centerContinuous" vertical="center" wrapText="1"/>
      <protection/>
    </xf>
    <xf numFmtId="0" fontId="58" fillId="46" borderId="0" applyFill="0">
      <alignment wrapText="1"/>
      <protection/>
    </xf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4" fillId="47" borderId="0" applyNumberFormat="0" applyBorder="0" applyAlignment="0" applyProtection="0"/>
    <xf numFmtId="0" fontId="23" fillId="1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5" fillId="48" borderId="0" applyNumberFormat="0" applyBorder="0" applyAlignment="0" applyProtection="0"/>
    <xf numFmtId="0" fontId="24" fillId="49" borderId="0" applyNumberFormat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0" borderId="18" applyNumberFormat="0" applyFont="0" applyAlignment="0" applyProtection="0"/>
    <xf numFmtId="0" fontId="37" fillId="7" borderId="19" applyNumberFormat="0" applyAlignment="0" applyProtection="0"/>
    <xf numFmtId="9" fontId="0" fillId="0" borderId="0" applyFont="0" applyFill="0" applyBorder="0" applyAlignment="0" applyProtection="0"/>
    <xf numFmtId="0" fontId="97" fillId="0" borderId="20" applyNumberFormat="0" applyFill="0" applyAlignment="0" applyProtection="0"/>
    <xf numFmtId="0" fontId="26" fillId="0" borderId="21" applyNumberFormat="0" applyFill="0" applyAlignment="0" applyProtection="0"/>
    <xf numFmtId="0" fontId="59" fillId="0" borderId="0">
      <alignment/>
      <protection/>
    </xf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58" fillId="0" borderId="0">
      <alignment horizontal="center"/>
      <protection/>
    </xf>
    <xf numFmtId="169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1" fillId="46" borderId="0" applyBorder="0">
      <alignment horizontal="right"/>
      <protection/>
    </xf>
    <xf numFmtId="4" fontId="51" fillId="51" borderId="22" applyBorder="0">
      <alignment horizontal="right"/>
      <protection/>
    </xf>
    <xf numFmtId="4" fontId="51" fillId="46" borderId="13" applyFont="0" applyBorder="0">
      <alignment horizontal="right"/>
      <protection/>
    </xf>
    <xf numFmtId="0" fontId="99" fillId="52" borderId="0" applyNumberFormat="0" applyBorder="0" applyAlignment="0" applyProtection="0"/>
    <xf numFmtId="0" fontId="28" fillId="53" borderId="0" applyNumberFormat="0" applyBorder="0" applyAlignment="0" applyProtection="0"/>
  </cellStyleXfs>
  <cellXfs count="1099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 vertical="top"/>
    </xf>
    <xf numFmtId="0" fontId="100" fillId="0" borderId="0" xfId="0" applyNumberFormat="1" applyFont="1" applyBorder="1" applyAlignment="1">
      <alignment/>
    </xf>
    <xf numFmtId="49" fontId="100" fillId="0" borderId="23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49" fontId="100" fillId="0" borderId="0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0" fontId="10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100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 vertical="top"/>
    </xf>
    <xf numFmtId="0" fontId="34" fillId="0" borderId="0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left" vertical="top"/>
    </xf>
    <xf numFmtId="0" fontId="34" fillId="0" borderId="0" xfId="0" applyNumberFormat="1" applyFont="1" applyBorder="1" applyAlignment="1">
      <alignment horizontal="right" vertical="top"/>
    </xf>
    <xf numFmtId="0" fontId="32" fillId="0" borderId="0" xfId="0" applyNumberFormat="1" applyFont="1" applyBorder="1" applyAlignment="1">
      <alignment horizontal="left" vertical="top"/>
    </xf>
    <xf numFmtId="0" fontId="35" fillId="0" borderId="0" xfId="0" applyNumberFormat="1" applyFont="1" applyBorder="1" applyAlignment="1">
      <alignment vertical="top"/>
    </xf>
    <xf numFmtId="0" fontId="12" fillId="0" borderId="0" xfId="0" applyNumberFormat="1" applyFont="1" applyFill="1" applyBorder="1" applyAlignment="1">
      <alignment horizontal="left"/>
    </xf>
    <xf numFmtId="0" fontId="32" fillId="0" borderId="0" xfId="0" applyNumberFormat="1" applyFont="1" applyBorder="1" applyAlignment="1">
      <alignment horizontal="center" vertical="center"/>
    </xf>
    <xf numFmtId="49" fontId="101" fillId="0" borderId="0" xfId="0" applyNumberFormat="1" applyFont="1" applyBorder="1" applyAlignment="1">
      <alignment vertical="top"/>
    </xf>
    <xf numFmtId="0" fontId="32" fillId="0" borderId="0" xfId="0" applyNumberFormat="1" applyFont="1" applyBorder="1" applyAlignment="1">
      <alignment horizontal="right" vertical="center"/>
    </xf>
    <xf numFmtId="0" fontId="32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justify"/>
    </xf>
    <xf numFmtId="0" fontId="4" fillId="0" borderId="0" xfId="0" applyNumberFormat="1" applyFont="1" applyBorder="1" applyAlignment="1">
      <alignment horizontal="justify" wrapText="1"/>
    </xf>
    <xf numFmtId="0" fontId="4" fillId="0" borderId="24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left"/>
    </xf>
    <xf numFmtId="49" fontId="34" fillId="0" borderId="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37" fillId="0" borderId="0" xfId="106" applyFont="1">
      <alignment/>
      <protection/>
    </xf>
    <xf numFmtId="0" fontId="37" fillId="0" borderId="0" xfId="106">
      <alignment/>
      <protection/>
    </xf>
    <xf numFmtId="0" fontId="37" fillId="41" borderId="0" xfId="106" applyFont="1" applyFill="1">
      <alignment/>
      <protection/>
    </xf>
    <xf numFmtId="4" fontId="39" fillId="41" borderId="0" xfId="115" applyNumberFormat="1" applyFont="1" applyFill="1" applyBorder="1" applyAlignment="1" applyProtection="1">
      <alignment horizontal="center" vertical="center" wrapText="1"/>
      <protection/>
    </xf>
    <xf numFmtId="0" fontId="6" fillId="0" borderId="25" xfId="106" applyFont="1" applyBorder="1" applyAlignment="1">
      <alignment horizontal="center" wrapText="1"/>
      <protection/>
    </xf>
    <xf numFmtId="0" fontId="37" fillId="0" borderId="0" xfId="106" applyFont="1" applyFill="1">
      <alignment/>
      <protection/>
    </xf>
    <xf numFmtId="0" fontId="37" fillId="0" borderId="0" xfId="106" applyFont="1" applyAlignment="1">
      <alignment horizontal="right"/>
      <protection/>
    </xf>
    <xf numFmtId="0" fontId="102" fillId="0" borderId="0" xfId="106" applyFont="1" applyFill="1">
      <alignment/>
      <protection/>
    </xf>
    <xf numFmtId="0" fontId="102" fillId="0" borderId="0" xfId="106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103" fillId="0" borderId="0" xfId="0" applyNumberFormat="1" applyFont="1" applyBorder="1" applyAlignment="1">
      <alignment horizontal="left"/>
    </xf>
    <xf numFmtId="0" fontId="100" fillId="0" borderId="0" xfId="0" applyNumberFormat="1" applyFont="1" applyBorder="1" applyAlignment="1">
      <alignment horizontal="left"/>
    </xf>
    <xf numFmtId="0" fontId="37" fillId="0" borderId="0" xfId="112">
      <alignment/>
      <protection/>
    </xf>
    <xf numFmtId="0" fontId="104" fillId="0" borderId="0" xfId="112" applyFont="1">
      <alignment/>
      <protection/>
    </xf>
    <xf numFmtId="0" fontId="37" fillId="0" borderId="0" xfId="112" applyFont="1">
      <alignment/>
      <protection/>
    </xf>
    <xf numFmtId="0" fontId="37" fillId="0" borderId="0" xfId="112" applyAlignment="1">
      <alignment vertical="center"/>
      <protection/>
    </xf>
    <xf numFmtId="0" fontId="104" fillId="0" borderId="0" xfId="112" applyFont="1" applyBorder="1" applyAlignment="1">
      <alignment vertical="center"/>
      <protection/>
    </xf>
    <xf numFmtId="0" fontId="37" fillId="0" borderId="0" xfId="112" applyBorder="1" applyAlignment="1">
      <alignment vertical="center"/>
      <protection/>
    </xf>
    <xf numFmtId="0" fontId="37" fillId="0" borderId="0" xfId="112" applyFont="1" applyBorder="1" applyAlignment="1">
      <alignment horizontal="justify" vertical="center" wrapText="1"/>
      <protection/>
    </xf>
    <xf numFmtId="0" fontId="37" fillId="0" borderId="0" xfId="112" applyFont="1" applyBorder="1" applyAlignment="1">
      <alignment horizontal="center" vertical="center"/>
      <protection/>
    </xf>
    <xf numFmtId="0" fontId="103" fillId="0" borderId="0" xfId="112" applyFont="1" applyBorder="1" applyAlignment="1">
      <alignment vertical="center"/>
      <protection/>
    </xf>
    <xf numFmtId="0" fontId="105" fillId="0" borderId="0" xfId="112" applyFont="1" applyBorder="1" applyAlignment="1">
      <alignment horizontal="center" vertical="top"/>
      <protection/>
    </xf>
    <xf numFmtId="0" fontId="103" fillId="0" borderId="0" xfId="112" applyFont="1" applyBorder="1" applyAlignment="1">
      <alignment horizontal="justify" vertical="center" wrapText="1"/>
      <protection/>
    </xf>
    <xf numFmtId="0" fontId="103" fillId="0" borderId="0" xfId="112" applyFont="1" applyBorder="1" applyAlignment="1">
      <alignment horizontal="left" vertical="center"/>
      <protection/>
    </xf>
    <xf numFmtId="0" fontId="103" fillId="0" borderId="0" xfId="112" applyFont="1" applyBorder="1" applyAlignment="1">
      <alignment horizontal="center" vertical="center"/>
      <protection/>
    </xf>
    <xf numFmtId="0" fontId="105" fillId="0" borderId="0" xfId="112" applyFont="1" applyAlignment="1">
      <alignment horizontal="center" vertical="top"/>
      <protection/>
    </xf>
    <xf numFmtId="49" fontId="103" fillId="0" borderId="0" xfId="0" applyNumberFormat="1" applyFont="1" applyBorder="1" applyAlignment="1">
      <alignment/>
    </xf>
    <xf numFmtId="0" fontId="104" fillId="0" borderId="0" xfId="112" applyFont="1" applyAlignment="1">
      <alignment vertical="center"/>
      <protection/>
    </xf>
    <xf numFmtId="0" fontId="104" fillId="0" borderId="26" xfId="112" applyFont="1" applyBorder="1" applyAlignment="1">
      <alignment vertical="center"/>
      <protection/>
    </xf>
    <xf numFmtId="0" fontId="104" fillId="0" borderId="27" xfId="112" applyFont="1" applyBorder="1" applyAlignment="1">
      <alignment vertical="center"/>
      <protection/>
    </xf>
    <xf numFmtId="0" fontId="37" fillId="0" borderId="27" xfId="112" applyBorder="1" applyAlignment="1">
      <alignment vertical="center"/>
      <protection/>
    </xf>
    <xf numFmtId="0" fontId="37" fillId="0" borderId="28" xfId="112" applyFont="1" applyBorder="1" applyAlignment="1">
      <alignment horizontal="justify" vertical="center" wrapText="1"/>
      <protection/>
    </xf>
    <xf numFmtId="0" fontId="37" fillId="0" borderId="29" xfId="112" applyFont="1" applyBorder="1" applyAlignment="1">
      <alignment horizontal="center" vertical="center"/>
      <protection/>
    </xf>
    <xf numFmtId="0" fontId="104" fillId="0" borderId="30" xfId="112" applyFont="1" applyBorder="1" applyAlignment="1">
      <alignment vertical="center"/>
      <protection/>
    </xf>
    <xf numFmtId="0" fontId="104" fillId="0" borderId="13" xfId="112" applyFont="1" applyBorder="1" applyAlignment="1">
      <alignment vertical="center"/>
      <protection/>
    </xf>
    <xf numFmtId="0" fontId="37" fillId="0" borderId="13" xfId="112" applyBorder="1" applyAlignment="1">
      <alignment vertical="center"/>
      <protection/>
    </xf>
    <xf numFmtId="0" fontId="37" fillId="0" borderId="31" xfId="112" applyFont="1" applyBorder="1" applyAlignment="1">
      <alignment horizontal="justify" vertical="center" wrapText="1"/>
      <protection/>
    </xf>
    <xf numFmtId="0" fontId="37" fillId="0" borderId="32" xfId="112" applyFont="1" applyBorder="1" applyAlignment="1">
      <alignment horizontal="center" vertical="center"/>
      <protection/>
    </xf>
    <xf numFmtId="2" fontId="104" fillId="0" borderId="30" xfId="112" applyNumberFormat="1" applyFont="1" applyBorder="1" applyAlignment="1">
      <alignment vertical="center"/>
      <protection/>
    </xf>
    <xf numFmtId="2" fontId="104" fillId="0" borderId="13" xfId="112" applyNumberFormat="1" applyFont="1" applyBorder="1" applyAlignment="1">
      <alignment vertical="center"/>
      <protection/>
    </xf>
    <xf numFmtId="2" fontId="37" fillId="0" borderId="13" xfId="112" applyNumberFormat="1" applyBorder="1" applyAlignment="1">
      <alignment vertical="center"/>
      <protection/>
    </xf>
    <xf numFmtId="0" fontId="104" fillId="0" borderId="33" xfId="112" applyFont="1" applyBorder="1" applyAlignment="1">
      <alignment vertical="center"/>
      <protection/>
    </xf>
    <xf numFmtId="0" fontId="104" fillId="0" borderId="34" xfId="112" applyFont="1" applyBorder="1" applyAlignment="1">
      <alignment vertical="center"/>
      <protection/>
    </xf>
    <xf numFmtId="0" fontId="37" fillId="0" borderId="34" xfId="112" applyBorder="1" applyAlignment="1">
      <alignment vertical="center"/>
      <protection/>
    </xf>
    <xf numFmtId="0" fontId="6" fillId="0" borderId="35" xfId="112" applyFont="1" applyBorder="1" applyAlignment="1">
      <alignment horizontal="justify" vertical="center" wrapText="1"/>
      <protection/>
    </xf>
    <xf numFmtId="0" fontId="37" fillId="0" borderId="22" xfId="112" applyFont="1" applyBorder="1" applyAlignment="1">
      <alignment horizontal="center" vertical="center"/>
      <protection/>
    </xf>
    <xf numFmtId="0" fontId="104" fillId="0" borderId="36" xfId="112" applyFont="1" applyBorder="1" applyAlignment="1">
      <alignment vertical="center"/>
      <protection/>
    </xf>
    <xf numFmtId="0" fontId="104" fillId="0" borderId="37" xfId="112" applyFont="1" applyBorder="1" applyAlignment="1">
      <alignment vertical="center"/>
      <protection/>
    </xf>
    <xf numFmtId="0" fontId="37" fillId="0" borderId="37" xfId="112" applyBorder="1" applyAlignment="1">
      <alignment vertical="center"/>
      <protection/>
    </xf>
    <xf numFmtId="0" fontId="37" fillId="0" borderId="38" xfId="112" applyFont="1" applyBorder="1" applyAlignment="1">
      <alignment horizontal="justify" vertical="center" wrapText="1"/>
      <protection/>
    </xf>
    <xf numFmtId="0" fontId="37" fillId="0" borderId="39" xfId="112" applyFont="1" applyBorder="1" applyAlignment="1">
      <alignment horizontal="center" vertical="center"/>
      <protection/>
    </xf>
    <xf numFmtId="0" fontId="37" fillId="54" borderId="0" xfId="112" applyFill="1" applyAlignment="1">
      <alignment vertical="center"/>
      <protection/>
    </xf>
    <xf numFmtId="2" fontId="106" fillId="54" borderId="40" xfId="112" applyNumberFormat="1" applyFont="1" applyFill="1" applyBorder="1" applyAlignment="1">
      <alignment horizontal="right" vertical="center"/>
      <protection/>
    </xf>
    <xf numFmtId="2" fontId="106" fillId="54" borderId="41" xfId="112" applyNumberFormat="1" applyFont="1" applyFill="1" applyBorder="1" applyAlignment="1">
      <alignment horizontal="right" vertical="center"/>
      <protection/>
    </xf>
    <xf numFmtId="2" fontId="6" fillId="54" borderId="41" xfId="112" applyNumberFormat="1" applyFont="1" applyFill="1" applyBorder="1" applyAlignment="1">
      <alignment horizontal="right" vertical="center"/>
      <protection/>
    </xf>
    <xf numFmtId="0" fontId="6" fillId="54" borderId="42" xfId="112" applyFont="1" applyFill="1" applyBorder="1" applyAlignment="1">
      <alignment horizontal="justify" vertical="center" wrapText="1"/>
      <protection/>
    </xf>
    <xf numFmtId="0" fontId="6" fillId="54" borderId="43" xfId="112" applyFont="1" applyFill="1" applyBorder="1" applyAlignment="1">
      <alignment horizontal="center" vertical="center"/>
      <protection/>
    </xf>
    <xf numFmtId="2" fontId="106" fillId="43" borderId="36" xfId="112" applyNumberFormat="1" applyFont="1" applyFill="1" applyBorder="1" applyAlignment="1">
      <alignment horizontal="right" vertical="center"/>
      <protection/>
    </xf>
    <xf numFmtId="2" fontId="106" fillId="43" borderId="37" xfId="112" applyNumberFormat="1" applyFont="1" applyFill="1" applyBorder="1" applyAlignment="1">
      <alignment horizontal="right" vertical="center"/>
      <protection/>
    </xf>
    <xf numFmtId="2" fontId="6" fillId="43" borderId="37" xfId="112" applyNumberFormat="1" applyFont="1" applyFill="1" applyBorder="1" applyAlignment="1">
      <alignment horizontal="right" vertical="center"/>
      <protection/>
    </xf>
    <xf numFmtId="0" fontId="6" fillId="43" borderId="39" xfId="112" applyFont="1" applyFill="1" applyBorder="1" applyAlignment="1">
      <alignment horizontal="justify" vertical="center" wrapText="1"/>
      <protection/>
    </xf>
    <xf numFmtId="0" fontId="6" fillId="0" borderId="39" xfId="112" applyFont="1" applyBorder="1" applyAlignment="1">
      <alignment horizontal="center" vertical="center"/>
      <protection/>
    </xf>
    <xf numFmtId="2" fontId="106" fillId="46" borderId="44" xfId="112" applyNumberFormat="1" applyFont="1" applyFill="1" applyBorder="1" applyAlignment="1">
      <alignment horizontal="right" vertical="center"/>
      <protection/>
    </xf>
    <xf numFmtId="2" fontId="106" fillId="46" borderId="45" xfId="112" applyNumberFormat="1" applyFont="1" applyFill="1" applyBorder="1" applyAlignment="1">
      <alignment horizontal="right" vertical="center"/>
      <protection/>
    </xf>
    <xf numFmtId="2" fontId="6" fillId="46" borderId="45" xfId="112" applyNumberFormat="1" applyFont="1" applyFill="1" applyBorder="1" applyAlignment="1">
      <alignment horizontal="right" vertical="center"/>
      <protection/>
    </xf>
    <xf numFmtId="0" fontId="6" fillId="46" borderId="46" xfId="112" applyFont="1" applyFill="1" applyBorder="1" applyAlignment="1">
      <alignment horizontal="justify" vertical="center" wrapText="1"/>
      <protection/>
    </xf>
    <xf numFmtId="0" fontId="6" fillId="0" borderId="46" xfId="112" applyFont="1" applyBorder="1" applyAlignment="1">
      <alignment horizontal="center" vertical="center"/>
      <protection/>
    </xf>
    <xf numFmtId="0" fontId="104" fillId="0" borderId="40" xfId="112" applyFont="1" applyBorder="1" applyAlignment="1">
      <alignment vertical="center"/>
      <protection/>
    </xf>
    <xf numFmtId="0" fontId="104" fillId="0" borderId="41" xfId="112" applyFont="1" applyBorder="1" applyAlignment="1">
      <alignment vertical="center"/>
      <protection/>
    </xf>
    <xf numFmtId="0" fontId="37" fillId="0" borderId="41" xfId="112" applyBorder="1" applyAlignment="1">
      <alignment vertical="center"/>
      <protection/>
    </xf>
    <xf numFmtId="0" fontId="37" fillId="0" borderId="42" xfId="112" applyFont="1" applyBorder="1" applyAlignment="1">
      <alignment horizontal="justify" vertical="center" wrapText="1"/>
      <protection/>
    </xf>
    <xf numFmtId="0" fontId="6" fillId="0" borderId="43" xfId="112" applyFont="1" applyBorder="1" applyAlignment="1">
      <alignment horizontal="center" vertical="center"/>
      <protection/>
    </xf>
    <xf numFmtId="0" fontId="6" fillId="43" borderId="47" xfId="112" applyFont="1" applyFill="1" applyBorder="1" applyAlignment="1">
      <alignment horizontal="justify" vertical="center" wrapText="1"/>
      <protection/>
    </xf>
    <xf numFmtId="0" fontId="6" fillId="43" borderId="48" xfId="112" applyFont="1" applyFill="1" applyBorder="1" applyAlignment="1">
      <alignment horizontal="center" vertical="center"/>
      <protection/>
    </xf>
    <xf numFmtId="2" fontId="104" fillId="46" borderId="36" xfId="112" applyNumberFormat="1" applyFont="1" applyFill="1" applyBorder="1" applyAlignment="1">
      <alignment vertical="center"/>
      <protection/>
    </xf>
    <xf numFmtId="2" fontId="104" fillId="46" borderId="37" xfId="112" applyNumberFormat="1" applyFont="1" applyFill="1" applyBorder="1" applyAlignment="1">
      <alignment vertical="center"/>
      <protection/>
    </xf>
    <xf numFmtId="2" fontId="37" fillId="46" borderId="37" xfId="112" applyNumberFormat="1" applyFont="1" applyFill="1" applyBorder="1" applyAlignment="1">
      <alignment vertical="center"/>
      <protection/>
    </xf>
    <xf numFmtId="0" fontId="6" fillId="46" borderId="47" xfId="112" applyFont="1" applyFill="1" applyBorder="1" applyAlignment="1">
      <alignment horizontal="justify" vertical="center" wrapText="1"/>
      <protection/>
    </xf>
    <xf numFmtId="0" fontId="6" fillId="46" borderId="48" xfId="112" applyFont="1" applyFill="1" applyBorder="1" applyAlignment="1">
      <alignment horizontal="center" vertical="center"/>
      <protection/>
    </xf>
    <xf numFmtId="2" fontId="104" fillId="46" borderId="49" xfId="112" applyNumberFormat="1" applyFont="1" applyFill="1" applyBorder="1" applyAlignment="1">
      <alignment vertical="center"/>
      <protection/>
    </xf>
    <xf numFmtId="2" fontId="104" fillId="46" borderId="50" xfId="112" applyNumberFormat="1" applyFont="1" applyFill="1" applyBorder="1" applyAlignment="1">
      <alignment vertical="center"/>
      <protection/>
    </xf>
    <xf numFmtId="2" fontId="37" fillId="46" borderId="50" xfId="112" applyNumberFormat="1" applyFont="1" applyFill="1" applyBorder="1" applyAlignment="1">
      <alignment vertical="center"/>
      <protection/>
    </xf>
    <xf numFmtId="0" fontId="37" fillId="46" borderId="51" xfId="112" applyFont="1" applyFill="1" applyBorder="1" applyAlignment="1">
      <alignment horizontal="justify" vertical="center" wrapText="1"/>
      <protection/>
    </xf>
    <xf numFmtId="0" fontId="37" fillId="46" borderId="52" xfId="112" applyFont="1" applyFill="1" applyBorder="1" applyAlignment="1">
      <alignment horizontal="center" vertical="center"/>
      <protection/>
    </xf>
    <xf numFmtId="2" fontId="104" fillId="43" borderId="53" xfId="112" applyNumberFormat="1" applyFont="1" applyFill="1" applyBorder="1" applyAlignment="1">
      <alignment vertical="center"/>
      <protection/>
    </xf>
    <xf numFmtId="2" fontId="104" fillId="43" borderId="54" xfId="112" applyNumberFormat="1" applyFont="1" applyFill="1" applyBorder="1" applyAlignment="1">
      <alignment vertical="center"/>
      <protection/>
    </xf>
    <xf numFmtId="2" fontId="37" fillId="43" borderId="54" xfId="112" applyNumberFormat="1" applyFont="1" applyFill="1" applyBorder="1" applyAlignment="1">
      <alignment vertical="center"/>
      <protection/>
    </xf>
    <xf numFmtId="0" fontId="37" fillId="43" borderId="55" xfId="112" applyFont="1" applyFill="1" applyBorder="1" applyAlignment="1">
      <alignment horizontal="justify" vertical="center" wrapText="1"/>
      <protection/>
    </xf>
    <xf numFmtId="0" fontId="37" fillId="43" borderId="56" xfId="112" applyFont="1" applyFill="1" applyBorder="1" applyAlignment="1">
      <alignment horizontal="center" vertical="center"/>
      <protection/>
    </xf>
    <xf numFmtId="0" fontId="6" fillId="0" borderId="47" xfId="112" applyFont="1" applyBorder="1" applyAlignment="1">
      <alignment horizontal="justify" vertical="center" wrapText="1"/>
      <protection/>
    </xf>
    <xf numFmtId="0" fontId="6" fillId="0" borderId="48" xfId="112" applyFont="1" applyBorder="1" applyAlignment="1">
      <alignment horizontal="center" vertical="center"/>
      <protection/>
    </xf>
    <xf numFmtId="2" fontId="104" fillId="46" borderId="57" xfId="112" applyNumberFormat="1" applyFont="1" applyFill="1" applyBorder="1" applyAlignment="1">
      <alignment vertical="center"/>
      <protection/>
    </xf>
    <xf numFmtId="2" fontId="104" fillId="46" borderId="58" xfId="112" applyNumberFormat="1" applyFont="1" applyFill="1" applyBorder="1" applyAlignment="1">
      <alignment vertical="center"/>
      <protection/>
    </xf>
    <xf numFmtId="2" fontId="37" fillId="46" borderId="58" xfId="112" applyNumberFormat="1" applyFont="1" applyFill="1" applyBorder="1" applyAlignment="1">
      <alignment vertical="center"/>
      <protection/>
    </xf>
    <xf numFmtId="0" fontId="6" fillId="46" borderId="59" xfId="112" applyFont="1" applyFill="1" applyBorder="1" applyAlignment="1">
      <alignment horizontal="justify" vertical="center" wrapText="1"/>
      <protection/>
    </xf>
    <xf numFmtId="0" fontId="6" fillId="46" borderId="60" xfId="112" applyFont="1" applyFill="1" applyBorder="1" applyAlignment="1">
      <alignment horizontal="center" vertical="center"/>
      <protection/>
    </xf>
    <xf numFmtId="0" fontId="6" fillId="0" borderId="32" xfId="112" applyFont="1" applyBorder="1" applyAlignment="1">
      <alignment horizontal="center" vertical="center"/>
      <protection/>
    </xf>
    <xf numFmtId="2" fontId="104" fillId="43" borderId="33" xfId="112" applyNumberFormat="1" applyFont="1" applyFill="1" applyBorder="1" applyAlignment="1">
      <alignment vertical="center"/>
      <protection/>
    </xf>
    <xf numFmtId="2" fontId="104" fillId="43" borderId="34" xfId="112" applyNumberFormat="1" applyFont="1" applyFill="1" applyBorder="1" applyAlignment="1">
      <alignment vertical="center"/>
      <protection/>
    </xf>
    <xf numFmtId="2" fontId="37" fillId="43" borderId="34" xfId="112" applyNumberFormat="1" applyFont="1" applyFill="1" applyBorder="1" applyAlignment="1">
      <alignment vertical="center"/>
      <protection/>
    </xf>
    <xf numFmtId="0" fontId="6" fillId="43" borderId="35" xfId="112" applyFont="1" applyFill="1" applyBorder="1" applyAlignment="1">
      <alignment horizontal="justify" vertical="center" wrapText="1"/>
      <protection/>
    </xf>
    <xf numFmtId="0" fontId="6" fillId="43" borderId="22" xfId="112" applyFont="1" applyFill="1" applyBorder="1" applyAlignment="1">
      <alignment horizontal="center" vertical="center"/>
      <protection/>
    </xf>
    <xf numFmtId="0" fontId="104" fillId="0" borderId="49" xfId="112" applyFont="1" applyBorder="1" applyAlignment="1">
      <alignment vertical="center"/>
      <protection/>
    </xf>
    <xf numFmtId="0" fontId="104" fillId="0" borderId="50" xfId="112" applyFont="1" applyBorder="1" applyAlignment="1">
      <alignment vertical="center"/>
      <protection/>
    </xf>
    <xf numFmtId="0" fontId="37" fillId="0" borderId="50" xfId="112" applyBorder="1" applyAlignment="1">
      <alignment vertical="center"/>
      <protection/>
    </xf>
    <xf numFmtId="0" fontId="37" fillId="0" borderId="51" xfId="112" applyFont="1" applyBorder="1" applyAlignment="1">
      <alignment horizontal="justify" vertical="center" wrapText="1"/>
      <protection/>
    </xf>
    <xf numFmtId="0" fontId="37" fillId="0" borderId="52" xfId="112" applyFont="1" applyBorder="1" applyAlignment="1">
      <alignment horizontal="center" vertical="center"/>
      <protection/>
    </xf>
    <xf numFmtId="0" fontId="104" fillId="0" borderId="53" xfId="112" applyFont="1" applyBorder="1" applyAlignment="1">
      <alignment vertical="center"/>
      <protection/>
    </xf>
    <xf numFmtId="0" fontId="104" fillId="0" borderId="54" xfId="112" applyFont="1" applyBorder="1" applyAlignment="1">
      <alignment vertical="center"/>
      <protection/>
    </xf>
    <xf numFmtId="0" fontId="37" fillId="0" borderId="54" xfId="112" applyBorder="1" applyAlignment="1">
      <alignment vertical="center"/>
      <protection/>
    </xf>
    <xf numFmtId="0" fontId="37" fillId="0" borderId="55" xfId="112" applyFont="1" applyBorder="1" applyAlignment="1">
      <alignment horizontal="justify" vertical="center" wrapText="1"/>
      <protection/>
    </xf>
    <xf numFmtId="0" fontId="6" fillId="0" borderId="56" xfId="112" applyFont="1" applyBorder="1" applyAlignment="1">
      <alignment horizontal="center" vertical="center"/>
      <protection/>
    </xf>
    <xf numFmtId="0" fontId="37" fillId="0" borderId="0" xfId="112" applyFont="1" applyAlignment="1">
      <alignment vertical="center"/>
      <protection/>
    </xf>
    <xf numFmtId="2" fontId="104" fillId="0" borderId="49" xfId="112" applyNumberFormat="1" applyFont="1" applyBorder="1" applyAlignment="1">
      <alignment horizontal="right" vertical="center"/>
      <protection/>
    </xf>
    <xf numFmtId="2" fontId="104" fillId="0" borderId="50" xfId="112" applyNumberFormat="1" applyFont="1" applyBorder="1" applyAlignment="1">
      <alignment horizontal="right" vertical="center"/>
      <protection/>
    </xf>
    <xf numFmtId="2" fontId="37" fillId="0" borderId="50" xfId="112" applyNumberFormat="1" applyFont="1" applyBorder="1" applyAlignment="1">
      <alignment horizontal="right" vertical="center"/>
      <protection/>
    </xf>
    <xf numFmtId="2" fontId="104" fillId="43" borderId="30" xfId="112" applyNumberFormat="1" applyFont="1" applyFill="1" applyBorder="1" applyAlignment="1">
      <alignment horizontal="right" vertical="center"/>
      <protection/>
    </xf>
    <xf numFmtId="2" fontId="104" fillId="43" borderId="13" xfId="112" applyNumberFormat="1" applyFont="1" applyFill="1" applyBorder="1" applyAlignment="1">
      <alignment horizontal="right" vertical="center"/>
      <protection/>
    </xf>
    <xf numFmtId="2" fontId="37" fillId="43" borderId="13" xfId="112" applyNumberFormat="1" applyFont="1" applyFill="1" applyBorder="1" applyAlignment="1">
      <alignment horizontal="right" vertical="center"/>
      <protection/>
    </xf>
    <xf numFmtId="0" fontId="37" fillId="43" borderId="31" xfId="112" applyFont="1" applyFill="1" applyBorder="1" applyAlignment="1">
      <alignment horizontal="justify" vertical="center" wrapText="1"/>
      <protection/>
    </xf>
    <xf numFmtId="0" fontId="37" fillId="43" borderId="32" xfId="112" applyFont="1" applyFill="1" applyBorder="1" applyAlignment="1">
      <alignment horizontal="center" vertical="center"/>
      <protection/>
    </xf>
    <xf numFmtId="2" fontId="104" fillId="46" borderId="30" xfId="112" applyNumberFormat="1" applyFont="1" applyFill="1" applyBorder="1" applyAlignment="1">
      <alignment horizontal="right" vertical="center"/>
      <protection/>
    </xf>
    <xf numFmtId="2" fontId="104" fillId="46" borderId="13" xfId="112" applyNumberFormat="1" applyFont="1" applyFill="1" applyBorder="1" applyAlignment="1">
      <alignment horizontal="right" vertical="center"/>
      <protection/>
    </xf>
    <xf numFmtId="2" fontId="37" fillId="46" borderId="13" xfId="112" applyNumberFormat="1" applyFont="1" applyFill="1" applyBorder="1" applyAlignment="1">
      <alignment horizontal="right" vertical="center"/>
      <protection/>
    </xf>
    <xf numFmtId="0" fontId="45" fillId="46" borderId="31" xfId="112" applyFont="1" applyFill="1" applyBorder="1">
      <alignment/>
      <protection/>
    </xf>
    <xf numFmtId="0" fontId="37" fillId="46" borderId="32" xfId="112" applyFont="1" applyFill="1" applyBorder="1" applyAlignment="1">
      <alignment horizontal="center" vertical="center"/>
      <protection/>
    </xf>
    <xf numFmtId="0" fontId="6" fillId="0" borderId="55" xfId="112" applyFont="1" applyBorder="1" applyAlignment="1">
      <alignment horizontal="justify" vertical="center" wrapText="1"/>
      <protection/>
    </xf>
    <xf numFmtId="2" fontId="104" fillId="0" borderId="26" xfId="112" applyNumberFormat="1" applyFont="1" applyBorder="1" applyAlignment="1">
      <alignment horizontal="right" vertical="center"/>
      <protection/>
    </xf>
    <xf numFmtId="2" fontId="104" fillId="0" borderId="27" xfId="112" applyNumberFormat="1" applyFont="1" applyBorder="1" applyAlignment="1">
      <alignment horizontal="right" vertical="center"/>
      <protection/>
    </xf>
    <xf numFmtId="2" fontId="37" fillId="0" borderId="27" xfId="112" applyNumberFormat="1" applyFont="1" applyBorder="1" applyAlignment="1">
      <alignment horizontal="right" vertical="center"/>
      <protection/>
    </xf>
    <xf numFmtId="0" fontId="37" fillId="46" borderId="31" xfId="112" applyFont="1" applyFill="1" applyBorder="1" applyAlignment="1">
      <alignment horizontal="justify" vertical="center" wrapText="1"/>
      <protection/>
    </xf>
    <xf numFmtId="0" fontId="45" fillId="43" borderId="31" xfId="112" applyFont="1" applyFill="1" applyBorder="1">
      <alignment/>
      <protection/>
    </xf>
    <xf numFmtId="0" fontId="6" fillId="0" borderId="22" xfId="112" applyFont="1" applyBorder="1" applyAlignment="1">
      <alignment horizontal="center" vertical="center"/>
      <protection/>
    </xf>
    <xf numFmtId="2" fontId="104" fillId="0" borderId="49" xfId="112" applyNumberFormat="1" applyFont="1" applyBorder="1" applyAlignment="1">
      <alignment vertical="center"/>
      <protection/>
    </xf>
    <xf numFmtId="2" fontId="104" fillId="0" borderId="50" xfId="112" applyNumberFormat="1" applyFont="1" applyBorder="1" applyAlignment="1">
      <alignment vertical="center"/>
      <protection/>
    </xf>
    <xf numFmtId="2" fontId="37" fillId="0" borderId="50" xfId="112" applyNumberFormat="1" applyBorder="1" applyAlignment="1">
      <alignment vertical="center"/>
      <protection/>
    </xf>
    <xf numFmtId="0" fontId="37" fillId="0" borderId="32" xfId="112" applyFont="1" applyFill="1" applyBorder="1" applyAlignment="1">
      <alignment horizontal="center" vertical="center"/>
      <protection/>
    </xf>
    <xf numFmtId="0" fontId="37" fillId="0" borderId="0" xfId="112" applyFill="1" applyAlignment="1">
      <alignment vertical="center"/>
      <protection/>
    </xf>
    <xf numFmtId="0" fontId="104" fillId="0" borderId="30" xfId="112" applyFont="1" applyFill="1" applyBorder="1" applyAlignment="1">
      <alignment vertical="center"/>
      <protection/>
    </xf>
    <xf numFmtId="0" fontId="104" fillId="0" borderId="13" xfId="112" applyFont="1" applyFill="1" applyBorder="1" applyAlignment="1">
      <alignment vertical="center"/>
      <protection/>
    </xf>
    <xf numFmtId="0" fontId="37" fillId="0" borderId="13" xfId="112" applyFill="1" applyBorder="1" applyAlignment="1">
      <alignment vertical="center"/>
      <protection/>
    </xf>
    <xf numFmtId="0" fontId="37" fillId="0" borderId="31" xfId="112" applyFont="1" applyFill="1" applyBorder="1" applyAlignment="1">
      <alignment horizontal="justify" vertical="center" wrapText="1"/>
      <protection/>
    </xf>
    <xf numFmtId="2" fontId="106" fillId="43" borderId="53" xfId="112" applyNumberFormat="1" applyFont="1" applyFill="1" applyBorder="1" applyAlignment="1">
      <alignment horizontal="right" vertical="center"/>
      <protection/>
    </xf>
    <xf numFmtId="2" fontId="106" fillId="43" borderId="54" xfId="112" applyNumberFormat="1" applyFont="1" applyFill="1" applyBorder="1" applyAlignment="1">
      <alignment horizontal="right" vertical="center"/>
      <protection/>
    </xf>
    <xf numFmtId="2" fontId="6" fillId="43" borderId="54" xfId="112" applyNumberFormat="1" applyFont="1" applyFill="1" applyBorder="1" applyAlignment="1">
      <alignment horizontal="right" vertical="center"/>
      <protection/>
    </xf>
    <xf numFmtId="2" fontId="106" fillId="0" borderId="40" xfId="112" applyNumberFormat="1" applyFont="1" applyBorder="1" applyAlignment="1">
      <alignment horizontal="right" vertical="center"/>
      <protection/>
    </xf>
    <xf numFmtId="2" fontId="106" fillId="0" borderId="41" xfId="112" applyNumberFormat="1" applyFont="1" applyBorder="1" applyAlignment="1">
      <alignment horizontal="right" vertical="center"/>
      <protection/>
    </xf>
    <xf numFmtId="2" fontId="6" fillId="0" borderId="41" xfId="112" applyNumberFormat="1" applyFont="1" applyBorder="1" applyAlignment="1">
      <alignment horizontal="right" vertical="center"/>
      <protection/>
    </xf>
    <xf numFmtId="0" fontId="6" fillId="0" borderId="42" xfId="112" applyFont="1" applyBorder="1" applyAlignment="1">
      <alignment horizontal="justify" vertical="center" wrapText="1"/>
      <protection/>
    </xf>
    <xf numFmtId="2" fontId="106" fillId="0" borderId="36" xfId="112" applyNumberFormat="1" applyFont="1" applyBorder="1" applyAlignment="1">
      <alignment horizontal="right" vertical="center"/>
      <protection/>
    </xf>
    <xf numFmtId="2" fontId="106" fillId="0" borderId="37" xfId="112" applyNumberFormat="1" applyFont="1" applyBorder="1" applyAlignment="1">
      <alignment horizontal="right" vertical="center"/>
      <protection/>
    </xf>
    <xf numFmtId="2" fontId="6" fillId="0" borderId="37" xfId="112" applyNumberFormat="1" applyFont="1" applyBorder="1" applyAlignment="1">
      <alignment horizontal="right" vertical="center"/>
      <protection/>
    </xf>
    <xf numFmtId="2" fontId="37" fillId="0" borderId="0" xfId="112" applyNumberFormat="1" applyAlignment="1">
      <alignment vertical="center"/>
      <protection/>
    </xf>
    <xf numFmtId="0" fontId="37" fillId="0" borderId="31" xfId="112" applyFont="1" applyBorder="1" applyAlignment="1">
      <alignment horizontal="justify" vertical="center"/>
      <protection/>
    </xf>
    <xf numFmtId="2" fontId="106" fillId="0" borderId="53" xfId="112" applyNumberFormat="1" applyFont="1" applyBorder="1" applyAlignment="1">
      <alignment horizontal="right" vertical="center"/>
      <protection/>
    </xf>
    <xf numFmtId="2" fontId="106" fillId="0" borderId="54" xfId="112" applyNumberFormat="1" applyFont="1" applyBorder="1" applyAlignment="1">
      <alignment horizontal="right" vertical="center"/>
      <protection/>
    </xf>
    <xf numFmtId="2" fontId="6" fillId="0" borderId="54" xfId="112" applyNumberFormat="1" applyFont="1" applyBorder="1" applyAlignment="1">
      <alignment horizontal="right" vertical="center"/>
      <protection/>
    </xf>
    <xf numFmtId="0" fontId="37" fillId="0" borderId="51" xfId="112" applyFont="1" applyFill="1" applyBorder="1" applyAlignment="1">
      <alignment horizontal="justify" vertical="center" wrapText="1"/>
      <protection/>
    </xf>
    <xf numFmtId="2" fontId="104" fillId="0" borderId="49" xfId="112" applyNumberFormat="1" applyFont="1" applyFill="1" applyBorder="1" applyAlignment="1">
      <alignment horizontal="right" vertical="center"/>
      <protection/>
    </xf>
    <xf numFmtId="2" fontId="104" fillId="0" borderId="13" xfId="112" applyNumberFormat="1" applyFont="1" applyFill="1" applyBorder="1" applyAlignment="1">
      <alignment horizontal="right" vertical="center"/>
      <protection/>
    </xf>
    <xf numFmtId="2" fontId="37" fillId="0" borderId="13" xfId="112" applyNumberFormat="1" applyFont="1" applyFill="1" applyBorder="1" applyAlignment="1">
      <alignment horizontal="right" vertical="center"/>
      <protection/>
    </xf>
    <xf numFmtId="2" fontId="37" fillId="0" borderId="13" xfId="112" applyNumberFormat="1" applyFont="1" applyBorder="1" applyAlignment="1">
      <alignment vertical="center"/>
      <protection/>
    </xf>
    <xf numFmtId="2" fontId="106" fillId="43" borderId="30" xfId="112" applyNumberFormat="1" applyFont="1" applyFill="1" applyBorder="1" applyAlignment="1">
      <alignment horizontal="right" vertical="center"/>
      <protection/>
    </xf>
    <xf numFmtId="2" fontId="106" fillId="43" borderId="13" xfId="112" applyNumberFormat="1" applyFont="1" applyFill="1" applyBorder="1" applyAlignment="1">
      <alignment horizontal="right" vertical="center"/>
      <protection/>
    </xf>
    <xf numFmtId="2" fontId="6" fillId="43" borderId="13" xfId="112" applyNumberFormat="1" applyFont="1" applyFill="1" applyBorder="1" applyAlignment="1">
      <alignment horizontal="right" vertical="center"/>
      <protection/>
    </xf>
    <xf numFmtId="0" fontId="6" fillId="43" borderId="31" xfId="112" applyFont="1" applyFill="1" applyBorder="1" applyAlignment="1">
      <alignment horizontal="justify" vertical="center" wrapText="1"/>
      <protection/>
    </xf>
    <xf numFmtId="0" fontId="6" fillId="43" borderId="32" xfId="112" applyFont="1" applyFill="1" applyBorder="1" applyAlignment="1">
      <alignment horizontal="center" vertical="center"/>
      <protection/>
    </xf>
    <xf numFmtId="0" fontId="46" fillId="0" borderId="0" xfId="112" applyFont="1" applyAlignment="1">
      <alignment vertical="center"/>
      <protection/>
    </xf>
    <xf numFmtId="0" fontId="46" fillId="0" borderId="13" xfId="112" applyFont="1" applyBorder="1" applyAlignment="1">
      <alignment vertical="center"/>
      <protection/>
    </xf>
    <xf numFmtId="0" fontId="46" fillId="0" borderId="31" xfId="112" applyFont="1" applyBorder="1" applyAlignment="1">
      <alignment horizontal="justify" vertical="center" wrapText="1"/>
      <protection/>
    </xf>
    <xf numFmtId="0" fontId="46" fillId="0" borderId="32" xfId="112" applyFont="1" applyBorder="1" applyAlignment="1">
      <alignment horizontal="center" vertical="center"/>
      <protection/>
    </xf>
    <xf numFmtId="2" fontId="107" fillId="0" borderId="30" xfId="112" applyNumberFormat="1" applyFont="1" applyBorder="1" applyAlignment="1">
      <alignment vertical="center"/>
      <protection/>
    </xf>
    <xf numFmtId="2" fontId="107" fillId="0" borderId="13" xfId="112" applyNumberFormat="1" applyFont="1" applyBorder="1" applyAlignment="1">
      <alignment vertical="center"/>
      <protection/>
    </xf>
    <xf numFmtId="2" fontId="46" fillId="0" borderId="13" xfId="112" applyNumberFormat="1" applyFont="1" applyBorder="1" applyAlignment="1">
      <alignment vertical="center"/>
      <protection/>
    </xf>
    <xf numFmtId="189" fontId="107" fillId="0" borderId="30" xfId="112" applyNumberFormat="1" applyFont="1" applyBorder="1" applyAlignment="1">
      <alignment vertical="center"/>
      <protection/>
    </xf>
    <xf numFmtId="189" fontId="107" fillId="0" borderId="13" xfId="112" applyNumberFormat="1" applyFont="1" applyBorder="1" applyAlignment="1">
      <alignment vertical="center"/>
      <protection/>
    </xf>
    <xf numFmtId="189" fontId="46" fillId="0" borderId="13" xfId="112" applyNumberFormat="1" applyFont="1" applyBorder="1" applyAlignment="1">
      <alignment vertical="center"/>
      <protection/>
    </xf>
    <xf numFmtId="2" fontId="6" fillId="55" borderId="13" xfId="112" applyNumberFormat="1" applyFont="1" applyFill="1" applyBorder="1" applyAlignment="1">
      <alignment vertical="center"/>
      <protection/>
    </xf>
    <xf numFmtId="0" fontId="107" fillId="0" borderId="26" xfId="112" applyFont="1" applyBorder="1" applyAlignment="1">
      <alignment vertical="center"/>
      <protection/>
    </xf>
    <xf numFmtId="0" fontId="107" fillId="0" borderId="27" xfId="112" applyFont="1" applyBorder="1" applyAlignment="1">
      <alignment vertical="center"/>
      <protection/>
    </xf>
    <xf numFmtId="0" fontId="46" fillId="0" borderId="27" xfId="112" applyFont="1" applyBorder="1" applyAlignment="1">
      <alignment vertical="center"/>
      <protection/>
    </xf>
    <xf numFmtId="0" fontId="46" fillId="0" borderId="28" xfId="112" applyFont="1" applyBorder="1" applyAlignment="1">
      <alignment horizontal="right" vertical="center" wrapText="1"/>
      <protection/>
    </xf>
    <xf numFmtId="0" fontId="46" fillId="0" borderId="43" xfId="112" applyFont="1" applyBorder="1" applyAlignment="1">
      <alignment horizontal="center" vertical="center"/>
      <protection/>
    </xf>
    <xf numFmtId="0" fontId="107" fillId="0" borderId="30" xfId="112" applyFont="1" applyBorder="1" applyAlignment="1">
      <alignment vertical="center"/>
      <protection/>
    </xf>
    <xf numFmtId="0" fontId="107" fillId="0" borderId="13" xfId="112" applyFont="1" applyBorder="1" applyAlignment="1">
      <alignment vertical="center"/>
      <protection/>
    </xf>
    <xf numFmtId="0" fontId="46" fillId="0" borderId="31" xfId="112" applyFont="1" applyBorder="1" applyAlignment="1">
      <alignment horizontal="right" vertical="center" wrapText="1"/>
      <protection/>
    </xf>
    <xf numFmtId="2" fontId="106" fillId="0" borderId="30" xfId="112" applyNumberFormat="1" applyFont="1" applyBorder="1" applyAlignment="1">
      <alignment horizontal="right" vertical="center"/>
      <protection/>
    </xf>
    <xf numFmtId="2" fontId="106" fillId="0" borderId="13" xfId="112" applyNumberFormat="1" applyFont="1" applyBorder="1" applyAlignment="1">
      <alignment horizontal="right" vertical="center"/>
      <protection/>
    </xf>
    <xf numFmtId="2" fontId="6" fillId="0" borderId="13" xfId="112" applyNumberFormat="1" applyFont="1" applyBorder="1" applyAlignment="1">
      <alignment horizontal="right" vertical="center"/>
      <protection/>
    </xf>
    <xf numFmtId="0" fontId="37" fillId="0" borderId="56" xfId="112" applyFont="1" applyBorder="1" applyAlignment="1">
      <alignment horizontal="center" vertical="center"/>
      <protection/>
    </xf>
    <xf numFmtId="2" fontId="106" fillId="46" borderId="36" xfId="112" applyNumberFormat="1" applyFont="1" applyFill="1" applyBorder="1" applyAlignment="1">
      <alignment horizontal="right" vertical="center"/>
      <protection/>
    </xf>
    <xf numFmtId="2" fontId="106" fillId="46" borderId="37" xfId="112" applyNumberFormat="1" applyFont="1" applyFill="1" applyBorder="1" applyAlignment="1">
      <alignment horizontal="right" vertical="center"/>
      <protection/>
    </xf>
    <xf numFmtId="2" fontId="6" fillId="46" borderId="37" xfId="112" applyNumberFormat="1" applyFont="1" applyFill="1" applyBorder="1" applyAlignment="1">
      <alignment horizontal="right" vertical="center"/>
      <protection/>
    </xf>
    <xf numFmtId="1" fontId="108" fillId="0" borderId="36" xfId="112" applyNumberFormat="1" applyFont="1" applyBorder="1" applyAlignment="1">
      <alignment horizontal="center" vertical="center"/>
      <protection/>
    </xf>
    <xf numFmtId="1" fontId="108" fillId="0" borderId="37" xfId="112" applyNumberFormat="1" applyFont="1" applyBorder="1" applyAlignment="1">
      <alignment horizontal="center" vertical="center"/>
      <protection/>
    </xf>
    <xf numFmtId="1" fontId="48" fillId="0" borderId="37" xfId="112" applyNumberFormat="1" applyFont="1" applyBorder="1" applyAlignment="1">
      <alignment horizontal="center" vertical="center"/>
      <protection/>
    </xf>
    <xf numFmtId="0" fontId="48" fillId="0" borderId="47" xfId="112" applyFont="1" applyBorder="1" applyAlignment="1">
      <alignment horizontal="center" vertical="center"/>
      <protection/>
    </xf>
    <xf numFmtId="0" fontId="48" fillId="0" borderId="48" xfId="112" applyFont="1" applyBorder="1" applyAlignment="1">
      <alignment horizontal="center" vertical="center"/>
      <protection/>
    </xf>
    <xf numFmtId="1" fontId="109" fillId="0" borderId="36" xfId="112" applyNumberFormat="1" applyFont="1" applyBorder="1" applyAlignment="1">
      <alignment horizontal="center" vertical="center" wrapText="1"/>
      <protection/>
    </xf>
    <xf numFmtId="1" fontId="109" fillId="0" borderId="37" xfId="112" applyNumberFormat="1" applyFont="1" applyBorder="1" applyAlignment="1">
      <alignment horizontal="center" vertical="center" wrapText="1"/>
      <protection/>
    </xf>
    <xf numFmtId="1" fontId="49" fillId="0" borderId="37" xfId="112" applyNumberFormat="1" applyFont="1" applyBorder="1" applyAlignment="1">
      <alignment horizontal="center" vertical="center" wrapText="1"/>
      <protection/>
    </xf>
    <xf numFmtId="2" fontId="104" fillId="0" borderId="0" xfId="112" applyNumberFormat="1" applyFont="1" applyAlignment="1">
      <alignment horizontal="right"/>
      <protection/>
    </xf>
    <xf numFmtId="2" fontId="104" fillId="0" borderId="0" xfId="112" applyNumberFormat="1" applyFont="1">
      <alignment/>
      <protection/>
    </xf>
    <xf numFmtId="0" fontId="6" fillId="0" borderId="0" xfId="112" applyFont="1" applyAlignment="1">
      <alignment horizontal="center" wrapText="1"/>
      <protection/>
    </xf>
    <xf numFmtId="2" fontId="37" fillId="0" borderId="0" xfId="112" applyNumberFormat="1" applyFont="1" applyAlignment="1">
      <alignment horizontal="left"/>
      <protection/>
    </xf>
    <xf numFmtId="2" fontId="6" fillId="0" borderId="0" xfId="112" applyNumberFormat="1" applyFont="1" applyAlignment="1">
      <alignment wrapText="1"/>
      <protection/>
    </xf>
    <xf numFmtId="0" fontId="6" fillId="0" borderId="0" xfId="112" applyFont="1" applyAlignment="1">
      <alignment wrapText="1"/>
      <protection/>
    </xf>
    <xf numFmtId="2" fontId="104" fillId="0" borderId="0" xfId="114" applyNumberFormat="1" applyFont="1" applyAlignment="1">
      <alignment horizontal="right"/>
      <protection/>
    </xf>
    <xf numFmtId="0" fontId="104" fillId="0" borderId="0" xfId="112" applyFont="1" applyFill="1" applyBorder="1" applyAlignment="1">
      <alignment horizontal="right"/>
      <protection/>
    </xf>
    <xf numFmtId="0" fontId="103" fillId="0" borderId="0" xfId="112" applyFont="1" applyFill="1" applyBorder="1" applyAlignment="1">
      <alignment horizontal="left" vertical="center" wrapText="1" indent="4"/>
      <protection/>
    </xf>
    <xf numFmtId="0" fontId="103" fillId="0" borderId="0" xfId="112" applyFont="1" applyFill="1" applyBorder="1">
      <alignment/>
      <protection/>
    </xf>
    <xf numFmtId="2" fontId="104" fillId="0" borderId="0" xfId="112" applyNumberFormat="1" applyFont="1" applyFill="1" applyBorder="1" applyAlignment="1">
      <alignment horizontal="right"/>
      <protection/>
    </xf>
    <xf numFmtId="0" fontId="103" fillId="0" borderId="0" xfId="112" applyFont="1" applyFill="1" applyBorder="1" applyAlignment="1">
      <alignment horizontal="right" vertical="center" wrapText="1"/>
      <protection/>
    </xf>
    <xf numFmtId="0" fontId="103" fillId="0" borderId="0" xfId="112" applyFont="1" applyFill="1" applyBorder="1" applyAlignment="1">
      <alignment horizontal="left" vertical="center"/>
      <protection/>
    </xf>
    <xf numFmtId="189" fontId="104" fillId="0" borderId="13" xfId="112" applyNumberFormat="1" applyFont="1" applyBorder="1" applyAlignment="1">
      <alignment/>
      <protection/>
    </xf>
    <xf numFmtId="189" fontId="104" fillId="0" borderId="13" xfId="112" applyNumberFormat="1" applyFont="1" applyBorder="1" applyAlignment="1">
      <alignment vertical="top" wrapText="1"/>
      <protection/>
    </xf>
    <xf numFmtId="189" fontId="45" fillId="0" borderId="13" xfId="112" applyNumberFormat="1" applyFont="1" applyBorder="1" applyAlignment="1">
      <alignment vertical="top" wrapText="1"/>
      <protection/>
    </xf>
    <xf numFmtId="0" fontId="45" fillId="0" borderId="13" xfId="112" applyFont="1" applyBorder="1">
      <alignment/>
      <protection/>
    </xf>
    <xf numFmtId="0" fontId="45" fillId="0" borderId="13" xfId="112" applyFont="1" applyBorder="1" applyAlignment="1">
      <alignment horizontal="left" indent="2"/>
      <protection/>
    </xf>
    <xf numFmtId="189" fontId="104" fillId="0" borderId="13" xfId="112" applyNumberFormat="1" applyFont="1" applyFill="1" applyBorder="1" applyAlignment="1">
      <alignment/>
      <protection/>
    </xf>
    <xf numFmtId="189" fontId="45" fillId="0" borderId="13" xfId="112" applyNumberFormat="1" applyFont="1" applyFill="1" applyBorder="1" applyAlignment="1">
      <alignment/>
      <protection/>
    </xf>
    <xf numFmtId="0" fontId="45" fillId="0" borderId="13" xfId="112" applyFont="1" applyBorder="1" applyAlignment="1">
      <alignment horizontal="left" indent="1"/>
      <protection/>
    </xf>
    <xf numFmtId="189" fontId="104" fillId="0" borderId="13" xfId="112" applyNumberFormat="1" applyFont="1" applyFill="1" applyBorder="1" applyAlignment="1">
      <alignment vertical="top" wrapText="1"/>
      <protection/>
    </xf>
    <xf numFmtId="189" fontId="45" fillId="0" borderId="13" xfId="112" applyNumberFormat="1" applyFont="1" applyFill="1" applyBorder="1" applyAlignment="1">
      <alignment vertical="top" wrapText="1"/>
      <protection/>
    </xf>
    <xf numFmtId="0" fontId="45" fillId="0" borderId="13" xfId="112" applyFont="1" applyBorder="1" applyAlignment="1">
      <alignment horizontal="left" indent="3"/>
      <protection/>
    </xf>
    <xf numFmtId="189" fontId="104" fillId="0" borderId="13" xfId="112" applyNumberFormat="1" applyFont="1" applyFill="1" applyBorder="1" applyAlignment="1">
      <alignment horizontal="right" vertical="center"/>
      <protection/>
    </xf>
    <xf numFmtId="189" fontId="37" fillId="0" borderId="13" xfId="112" applyNumberFormat="1" applyFont="1" applyFill="1" applyBorder="1" applyAlignment="1">
      <alignment horizontal="right" vertical="center"/>
      <protection/>
    </xf>
    <xf numFmtId="0" fontId="104" fillId="0" borderId="13" xfId="112" applyFont="1" applyBorder="1" applyAlignment="1">
      <alignment horizontal="center" vertical="center" wrapText="1"/>
      <protection/>
    </xf>
    <xf numFmtId="0" fontId="104" fillId="0" borderId="13" xfId="112" applyFont="1" applyFill="1" applyBorder="1" applyAlignment="1">
      <alignment horizontal="center" vertical="center" wrapText="1"/>
      <protection/>
    </xf>
    <xf numFmtId="0" fontId="45" fillId="0" borderId="13" xfId="112" applyFont="1" applyFill="1" applyBorder="1" applyAlignment="1">
      <alignment horizontal="center" vertical="center" wrapText="1"/>
      <protection/>
    </xf>
    <xf numFmtId="0" fontId="104" fillId="0" borderId="0" xfId="112" applyFont="1" applyAlignment="1">
      <alignment horizontal="right"/>
      <protection/>
    </xf>
    <xf numFmtId="0" fontId="104" fillId="0" borderId="0" xfId="112" applyFont="1" applyAlignment="1">
      <alignment horizontal="center"/>
      <protection/>
    </xf>
    <xf numFmtId="0" fontId="37" fillId="0" borderId="0" xfId="112" applyFont="1" applyAlignment="1">
      <alignment horizontal="center"/>
      <protection/>
    </xf>
    <xf numFmtId="0" fontId="37" fillId="0" borderId="0" xfId="112" applyFont="1" applyAlignment="1">
      <alignment horizontal="center" wrapText="1"/>
      <protection/>
    </xf>
    <xf numFmtId="0" fontId="110" fillId="0" borderId="0" xfId="112" applyFont="1" applyAlignment="1">
      <alignment horizontal="center"/>
      <protection/>
    </xf>
    <xf numFmtId="2" fontId="37" fillId="0" borderId="0" xfId="112" applyNumberFormat="1" applyFont="1" applyAlignment="1">
      <alignment horizontal="right"/>
      <protection/>
    </xf>
    <xf numFmtId="0" fontId="106" fillId="0" borderId="0" xfId="112" applyFont="1" applyAlignment="1">
      <alignment horizontal="center" wrapText="1"/>
      <protection/>
    </xf>
    <xf numFmtId="0" fontId="104" fillId="0" borderId="0" xfId="106" applyFont="1" applyAlignment="1">
      <alignment horizontal="right"/>
      <protection/>
    </xf>
    <xf numFmtId="0" fontId="104" fillId="0" borderId="0" xfId="114" applyFont="1" applyAlignment="1">
      <alignment horizontal="right"/>
      <protection/>
    </xf>
    <xf numFmtId="0" fontId="37" fillId="0" borderId="0" xfId="112" applyFont="1" applyFill="1">
      <alignment/>
      <protection/>
    </xf>
    <xf numFmtId="49" fontId="104" fillId="0" borderId="0" xfId="112" applyNumberFormat="1" applyFont="1" applyAlignment="1">
      <alignment horizontal="left" vertical="top" wrapText="1"/>
      <protection/>
    </xf>
    <xf numFmtId="1" fontId="6" fillId="0" borderId="0" xfId="112" applyNumberFormat="1" applyFont="1" applyAlignment="1">
      <alignment horizontal="left" vertical="top"/>
      <protection/>
    </xf>
    <xf numFmtId="0" fontId="37" fillId="0" borderId="0" xfId="112" applyFont="1" applyFill="1" applyBorder="1" applyAlignment="1">
      <alignment horizontal="left" vertical="center"/>
      <protection/>
    </xf>
    <xf numFmtId="0" fontId="106" fillId="0" borderId="0" xfId="112" applyFont="1" applyBorder="1" applyAlignment="1">
      <alignment horizontal="center" vertical="center" wrapText="1"/>
      <protection/>
    </xf>
    <xf numFmtId="0" fontId="6" fillId="0" borderId="0" xfId="112" applyFont="1" applyBorder="1" applyAlignment="1">
      <alignment horizontal="center" vertical="center" wrapText="1"/>
      <protection/>
    </xf>
    <xf numFmtId="0" fontId="37" fillId="0" borderId="0" xfId="112" applyFont="1" applyBorder="1">
      <alignment/>
      <protection/>
    </xf>
    <xf numFmtId="0" fontId="104" fillId="0" borderId="0" xfId="112" applyFont="1" applyFill="1" applyBorder="1">
      <alignment/>
      <protection/>
    </xf>
    <xf numFmtId="0" fontId="37" fillId="0" borderId="0" xfId="112" applyFont="1" applyFill="1" applyBorder="1">
      <alignment/>
      <protection/>
    </xf>
    <xf numFmtId="0" fontId="37" fillId="0" borderId="0" xfId="112" applyFont="1" applyFill="1" applyBorder="1" applyAlignment="1">
      <alignment horizontal="left" vertical="center" wrapText="1" indent="4"/>
      <protection/>
    </xf>
    <xf numFmtId="2" fontId="104" fillId="0" borderId="0" xfId="112" applyNumberFormat="1" applyFont="1" applyFill="1" applyBorder="1">
      <alignment/>
      <protection/>
    </xf>
    <xf numFmtId="2" fontId="37" fillId="0" borderId="0" xfId="112" applyNumberFormat="1" applyFont="1" applyFill="1" applyBorder="1">
      <alignment/>
      <protection/>
    </xf>
    <xf numFmtId="2" fontId="104" fillId="0" borderId="0" xfId="112" applyNumberFormat="1" applyFont="1" applyFill="1" applyBorder="1" applyAlignment="1">
      <alignment horizontal="center"/>
      <protection/>
    </xf>
    <xf numFmtId="0" fontId="37" fillId="0" borderId="0" xfId="112" applyFont="1" applyFill="1" applyBorder="1" applyAlignment="1">
      <alignment horizontal="right" vertical="center" wrapText="1"/>
      <protection/>
    </xf>
    <xf numFmtId="2" fontId="104" fillId="0" borderId="61" xfId="112" applyNumberFormat="1" applyFont="1" applyFill="1" applyBorder="1" applyAlignment="1">
      <alignment horizontal="center"/>
      <protection/>
    </xf>
    <xf numFmtId="2" fontId="104" fillId="0" borderId="61" xfId="112" applyNumberFormat="1" applyFont="1" applyFill="1" applyBorder="1">
      <alignment/>
      <protection/>
    </xf>
    <xf numFmtId="2" fontId="37" fillId="0" borderId="61" xfId="112" applyNumberFormat="1" applyFont="1" applyFill="1" applyBorder="1">
      <alignment/>
      <protection/>
    </xf>
    <xf numFmtId="0" fontId="37" fillId="0" borderId="62" xfId="112" applyFont="1" applyFill="1" applyBorder="1" applyAlignment="1">
      <alignment horizontal="right" vertical="center" wrapText="1"/>
      <protection/>
    </xf>
    <xf numFmtId="0" fontId="37" fillId="0" borderId="61" xfId="112" applyFont="1" applyFill="1" applyBorder="1" applyAlignment="1">
      <alignment horizontal="left" vertical="center"/>
      <protection/>
    </xf>
    <xf numFmtId="2" fontId="104" fillId="0" borderId="63" xfId="112" applyNumberFormat="1" applyFont="1" applyFill="1" applyBorder="1" applyAlignment="1">
      <alignment horizontal="center"/>
      <protection/>
    </xf>
    <xf numFmtId="2" fontId="104" fillId="0" borderId="63" xfId="112" applyNumberFormat="1" applyFont="1" applyFill="1" applyBorder="1">
      <alignment/>
      <protection/>
    </xf>
    <xf numFmtId="2" fontId="37" fillId="0" borderId="63" xfId="112" applyNumberFormat="1" applyFont="1" applyFill="1" applyBorder="1">
      <alignment/>
      <protection/>
    </xf>
    <xf numFmtId="0" fontId="37" fillId="0" borderId="64" xfId="112" applyFont="1" applyFill="1" applyBorder="1" applyAlignment="1">
      <alignment horizontal="right" vertical="center" wrapText="1"/>
      <protection/>
    </xf>
    <xf numFmtId="0" fontId="37" fillId="0" borderId="63" xfId="112" applyFont="1" applyFill="1" applyBorder="1" applyAlignment="1">
      <alignment horizontal="left" vertical="center"/>
      <protection/>
    </xf>
    <xf numFmtId="2" fontId="37" fillId="0" borderId="63" xfId="112" applyNumberFormat="1" applyFont="1" applyFill="1" applyBorder="1" applyAlignment="1">
      <alignment horizontal="center"/>
      <protection/>
    </xf>
    <xf numFmtId="0" fontId="37" fillId="0" borderId="64" xfId="112" applyFont="1" applyFill="1" applyBorder="1" applyAlignment="1">
      <alignment horizontal="left" vertical="center" wrapText="1"/>
      <protection/>
    </xf>
    <xf numFmtId="2" fontId="106" fillId="0" borderId="65" xfId="112" applyNumberFormat="1" applyFont="1" applyFill="1" applyBorder="1" applyAlignment="1">
      <alignment horizontal="center"/>
      <protection/>
    </xf>
    <xf numFmtId="2" fontId="6" fillId="0" borderId="65" xfId="112" applyNumberFormat="1" applyFont="1" applyFill="1" applyBorder="1" applyAlignment="1">
      <alignment horizontal="center"/>
      <protection/>
    </xf>
    <xf numFmtId="0" fontId="6" fillId="0" borderId="66" xfId="112" applyFont="1" applyFill="1" applyBorder="1" applyAlignment="1">
      <alignment horizontal="left" vertical="center" wrapText="1"/>
      <protection/>
    </xf>
    <xf numFmtId="0" fontId="6" fillId="0" borderId="67" xfId="112" applyFont="1" applyFill="1" applyBorder="1" applyAlignment="1">
      <alignment horizontal="left" vertical="center"/>
      <protection/>
    </xf>
    <xf numFmtId="2" fontId="104" fillId="0" borderId="61" xfId="112" applyNumberFormat="1" applyFont="1" applyFill="1" applyBorder="1" applyAlignment="1">
      <alignment horizontal="center" vertical="center" wrapText="1"/>
      <protection/>
    </xf>
    <xf numFmtId="2" fontId="37" fillId="0" borderId="61" xfId="112" applyNumberFormat="1" applyFont="1" applyFill="1" applyBorder="1" applyAlignment="1">
      <alignment horizontal="center"/>
      <protection/>
    </xf>
    <xf numFmtId="0" fontId="37" fillId="0" borderId="24" xfId="112" applyFont="1" applyFill="1" applyBorder="1" applyAlignment="1">
      <alignment horizontal="left" vertical="center" wrapText="1"/>
      <protection/>
    </xf>
    <xf numFmtId="0" fontId="37" fillId="0" borderId="68" xfId="112" applyFont="1" applyFill="1" applyBorder="1" applyAlignment="1">
      <alignment horizontal="center" vertical="center"/>
      <protection/>
    </xf>
    <xf numFmtId="2" fontId="104" fillId="0" borderId="63" xfId="112" applyNumberFormat="1" applyFont="1" applyFill="1" applyBorder="1" applyAlignment="1">
      <alignment horizontal="center" vertical="center" wrapText="1"/>
      <protection/>
    </xf>
    <xf numFmtId="2" fontId="104" fillId="0" borderId="68" xfId="112" applyNumberFormat="1" applyFont="1" applyFill="1" applyBorder="1" applyAlignment="1">
      <alignment horizontal="center"/>
      <protection/>
    </xf>
    <xf numFmtId="2" fontId="37" fillId="0" borderId="68" xfId="112" applyNumberFormat="1" applyFont="1" applyFill="1" applyBorder="1" applyAlignment="1">
      <alignment horizontal="center"/>
      <protection/>
    </xf>
    <xf numFmtId="0" fontId="37" fillId="0" borderId="63" xfId="112" applyFont="1" applyFill="1" applyBorder="1" applyAlignment="1">
      <alignment horizontal="center" vertical="center"/>
      <protection/>
    </xf>
    <xf numFmtId="0" fontId="37" fillId="0" borderId="63" xfId="112" applyNumberFormat="1" applyFont="1" applyFill="1" applyBorder="1" applyAlignment="1">
      <alignment horizontal="center" vertical="center"/>
      <protection/>
    </xf>
    <xf numFmtId="2" fontId="104" fillId="54" borderId="68" xfId="112" applyNumberFormat="1" applyFont="1" applyFill="1" applyBorder="1" applyAlignment="1">
      <alignment horizontal="center"/>
      <protection/>
    </xf>
    <xf numFmtId="2" fontId="37" fillId="54" borderId="68" xfId="112" applyNumberFormat="1" applyFont="1" applyFill="1" applyBorder="1" applyAlignment="1">
      <alignment horizontal="center"/>
      <protection/>
    </xf>
    <xf numFmtId="2" fontId="104" fillId="43" borderId="63" xfId="112" applyNumberFormat="1" applyFont="1" applyFill="1" applyBorder="1" applyAlignment="1">
      <alignment horizontal="center"/>
      <protection/>
    </xf>
    <xf numFmtId="2" fontId="37" fillId="43" borderId="63" xfId="112" applyNumberFormat="1" applyFont="1" applyFill="1" applyBorder="1" applyAlignment="1">
      <alignment horizontal="center"/>
      <protection/>
    </xf>
    <xf numFmtId="2" fontId="37" fillId="0" borderId="63" xfId="112" applyNumberFormat="1" applyFont="1" applyFill="1" applyBorder="1" applyAlignment="1">
      <alignment horizontal="center" vertical="center" wrapText="1"/>
      <protection/>
    </xf>
    <xf numFmtId="0" fontId="37" fillId="0" borderId="63" xfId="112" applyFont="1" applyFill="1" applyBorder="1" applyAlignment="1">
      <alignment horizontal="center" vertical="center" wrapText="1"/>
      <protection/>
    </xf>
    <xf numFmtId="0" fontId="5" fillId="0" borderId="0" xfId="112" applyFont="1">
      <alignment/>
      <protection/>
    </xf>
    <xf numFmtId="0" fontId="111" fillId="0" borderId="69" xfId="112" applyFont="1" applyBorder="1" applyAlignment="1">
      <alignment horizontal="center" vertical="center" wrapText="1"/>
      <protection/>
    </xf>
    <xf numFmtId="0" fontId="44" fillId="0" borderId="69" xfId="112" applyFont="1" applyBorder="1" applyAlignment="1">
      <alignment horizontal="center" vertical="center" wrapText="1"/>
      <protection/>
    </xf>
    <xf numFmtId="0" fontId="44" fillId="0" borderId="38" xfId="112" applyFont="1" applyBorder="1" applyAlignment="1">
      <alignment horizontal="center" vertical="center" wrapText="1"/>
      <protection/>
    </xf>
    <xf numFmtId="0" fontId="6" fillId="0" borderId="0" xfId="112" applyFont="1">
      <alignment/>
      <protection/>
    </xf>
    <xf numFmtId="0" fontId="37" fillId="0" borderId="0" xfId="112" applyFont="1" applyAlignment="1">
      <alignment horizontal="left"/>
      <protection/>
    </xf>
    <xf numFmtId="0" fontId="62" fillId="0" borderId="0" xfId="112" applyFont="1" applyFill="1" applyAlignment="1">
      <alignment horizontal="left"/>
      <protection/>
    </xf>
    <xf numFmtId="0" fontId="112" fillId="0" borderId="0" xfId="112" applyFont="1" applyFill="1" applyAlignment="1">
      <alignment/>
      <protection/>
    </xf>
    <xf numFmtId="0" fontId="62" fillId="0" borderId="0" xfId="112" applyFont="1" applyFill="1" applyAlignment="1">
      <alignment/>
      <protection/>
    </xf>
    <xf numFmtId="49" fontId="113" fillId="0" borderId="0" xfId="0" applyNumberFormat="1" applyFont="1" applyBorder="1" applyAlignment="1">
      <alignment horizontal="left"/>
    </xf>
    <xf numFmtId="0" fontId="103" fillId="0" borderId="0" xfId="113" applyFont="1" applyBorder="1" applyAlignment="1">
      <alignment horizontal="right" vertical="center"/>
      <protection/>
    </xf>
    <xf numFmtId="0" fontId="103" fillId="0" borderId="0" xfId="113" applyFont="1" applyBorder="1" applyAlignment="1">
      <alignment horizontal="left" vertical="center"/>
      <protection/>
    </xf>
    <xf numFmtId="0" fontId="103" fillId="0" borderId="0" xfId="113" applyFont="1" applyBorder="1" applyAlignment="1">
      <alignment vertical="center"/>
      <protection/>
    </xf>
    <xf numFmtId="0" fontId="103" fillId="0" borderId="0" xfId="113" applyFont="1" applyBorder="1" applyAlignment="1">
      <alignment horizontal="center" vertical="center"/>
      <protection/>
    </xf>
    <xf numFmtId="1" fontId="102" fillId="41" borderId="0" xfId="106" applyNumberFormat="1" applyFont="1" applyFill="1" applyBorder="1" applyAlignment="1">
      <alignment vertical="center"/>
      <protection/>
    </xf>
    <xf numFmtId="0" fontId="103" fillId="0" borderId="25" xfId="106" applyFont="1" applyBorder="1" applyAlignment="1">
      <alignment horizontal="center" vertical="center" wrapText="1"/>
      <protection/>
    </xf>
    <xf numFmtId="0" fontId="103" fillId="0" borderId="25" xfId="106" applyFont="1" applyBorder="1" applyAlignment="1">
      <alignment horizontal="justify" vertical="center" wrapText="1"/>
      <protection/>
    </xf>
    <xf numFmtId="0" fontId="6" fillId="0" borderId="25" xfId="106" applyNumberFormat="1" applyFont="1" applyBorder="1" applyAlignment="1">
      <alignment horizontal="center" vertical="center" wrapText="1"/>
      <protection/>
    </xf>
    <xf numFmtId="0" fontId="103" fillId="0" borderId="25" xfId="106" applyFont="1" applyBorder="1" applyAlignment="1">
      <alignment horizontal="left" vertical="center" wrapText="1"/>
      <protection/>
    </xf>
    <xf numFmtId="0" fontId="6" fillId="0" borderId="25" xfId="106" applyFont="1" applyBorder="1" applyAlignment="1">
      <alignment vertical="center" wrapText="1"/>
      <protection/>
    </xf>
    <xf numFmtId="0" fontId="103" fillId="0" borderId="25" xfId="106" applyFont="1" applyBorder="1" applyAlignment="1">
      <alignment vertical="center" wrapText="1"/>
      <protection/>
    </xf>
    <xf numFmtId="0" fontId="103" fillId="0" borderId="0" xfId="112" applyFont="1" applyBorder="1" applyAlignment="1">
      <alignment horizontal="right" vertical="center"/>
      <protection/>
    </xf>
    <xf numFmtId="2" fontId="103" fillId="0" borderId="0" xfId="112" applyNumberFormat="1" applyFont="1" applyFill="1" applyBorder="1" applyAlignment="1">
      <alignment horizontal="right"/>
      <protection/>
    </xf>
    <xf numFmtId="0" fontId="103" fillId="0" borderId="0" xfId="112" applyFont="1" applyFill="1" applyBorder="1" applyAlignment="1">
      <alignment horizontal="right"/>
      <protection/>
    </xf>
    <xf numFmtId="2" fontId="103" fillId="0" borderId="0" xfId="112" applyNumberFormat="1" applyFont="1" applyAlignment="1">
      <alignment horizontal="left"/>
      <protection/>
    </xf>
    <xf numFmtId="0" fontId="103" fillId="0" borderId="0" xfId="112" applyFont="1">
      <alignment/>
      <protection/>
    </xf>
    <xf numFmtId="2" fontId="103" fillId="0" borderId="0" xfId="112" applyNumberFormat="1" applyFont="1">
      <alignment/>
      <protection/>
    </xf>
    <xf numFmtId="2" fontId="103" fillId="0" borderId="0" xfId="112" applyNumberFormat="1" applyFont="1" applyAlignment="1">
      <alignment/>
      <protection/>
    </xf>
    <xf numFmtId="2" fontId="103" fillId="0" borderId="0" xfId="112" applyNumberFormat="1" applyFont="1" applyAlignment="1">
      <alignment horizontal="right"/>
      <protection/>
    </xf>
    <xf numFmtId="0" fontId="113" fillId="0" borderId="23" xfId="0" applyNumberFormat="1" applyFont="1" applyBorder="1" applyAlignment="1">
      <alignment horizontal="center"/>
    </xf>
    <xf numFmtId="0" fontId="100" fillId="0" borderId="0" xfId="0" applyNumberFormat="1" applyFont="1" applyBorder="1" applyAlignment="1">
      <alignment horizontal="left"/>
    </xf>
    <xf numFmtId="2" fontId="37" fillId="0" borderId="30" xfId="112" applyNumberFormat="1" applyBorder="1" applyAlignment="1">
      <alignment vertical="center"/>
      <protection/>
    </xf>
    <xf numFmtId="2" fontId="6" fillId="55" borderId="30" xfId="112" applyNumberFormat="1" applyFont="1" applyFill="1" applyBorder="1" applyAlignment="1">
      <alignment vertical="center"/>
      <protection/>
    </xf>
    <xf numFmtId="2" fontId="37" fillId="0" borderId="30" xfId="112" applyNumberFormat="1" applyFont="1" applyBorder="1" applyAlignment="1">
      <alignment vertical="center"/>
      <protection/>
    </xf>
    <xf numFmtId="2" fontId="6" fillId="43" borderId="36" xfId="112" applyNumberFormat="1" applyFont="1" applyFill="1" applyBorder="1" applyAlignment="1">
      <alignment horizontal="right" vertical="center"/>
      <protection/>
    </xf>
    <xf numFmtId="0" fontId="113" fillId="0" borderId="23" xfId="0" applyNumberFormat="1" applyFont="1" applyBorder="1" applyAlignment="1">
      <alignment/>
    </xf>
    <xf numFmtId="0" fontId="114" fillId="0" borderId="23" xfId="0" applyNumberFormat="1" applyFont="1" applyBorder="1" applyAlignment="1">
      <alignment/>
    </xf>
    <xf numFmtId="0" fontId="113" fillId="0" borderId="0" xfId="0" applyNumberFormat="1" applyFont="1" applyBorder="1" applyAlignment="1">
      <alignment/>
    </xf>
    <xf numFmtId="0" fontId="113" fillId="0" borderId="0" xfId="0" applyNumberFormat="1" applyFont="1" applyBorder="1" applyAlignment="1">
      <alignment horizontal="center"/>
    </xf>
    <xf numFmtId="0" fontId="100" fillId="0" borderId="0" xfId="0" applyNumberFormat="1" applyFont="1" applyBorder="1" applyAlignment="1">
      <alignment horizontal="left"/>
    </xf>
    <xf numFmtId="0" fontId="100" fillId="0" borderId="0" xfId="0" applyNumberFormat="1" applyFont="1" applyBorder="1" applyAlignment="1">
      <alignment horizontal="left"/>
    </xf>
    <xf numFmtId="0" fontId="115" fillId="0" borderId="23" xfId="0" applyNumberFormat="1" applyFont="1" applyBorder="1" applyAlignment="1">
      <alignment/>
    </xf>
    <xf numFmtId="0" fontId="115" fillId="0" borderId="23" xfId="0" applyNumberFormat="1" applyFont="1" applyBorder="1" applyAlignment="1">
      <alignment horizontal="center"/>
    </xf>
    <xf numFmtId="0" fontId="114" fillId="0" borderId="0" xfId="0" applyNumberFormat="1" applyFont="1" applyBorder="1" applyAlignment="1">
      <alignment horizontal="left"/>
    </xf>
    <xf numFmtId="0" fontId="114" fillId="0" borderId="0" xfId="0" applyNumberFormat="1" applyFont="1" applyBorder="1" applyAlignment="1">
      <alignment horizontal="center"/>
    </xf>
    <xf numFmtId="0" fontId="105" fillId="0" borderId="24" xfId="112" applyFont="1" applyBorder="1" applyAlignment="1">
      <alignment horizontal="center" vertical="top"/>
      <protection/>
    </xf>
    <xf numFmtId="0" fontId="116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103" fillId="0" borderId="23" xfId="112" applyFont="1" applyBorder="1" applyAlignment="1">
      <alignment vertical="center"/>
      <protection/>
    </xf>
    <xf numFmtId="0" fontId="105" fillId="0" borderId="0" xfId="112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113" fillId="0" borderId="0" xfId="0" applyNumberFormat="1" applyFont="1" applyBorder="1" applyAlignment="1">
      <alignment horizontal="left" vertical="center" wrapText="1"/>
    </xf>
    <xf numFmtId="49" fontId="113" fillId="0" borderId="0" xfId="0" applyNumberFormat="1" applyFont="1" applyBorder="1" applyAlignment="1">
      <alignment horizontal="center" vertical="center" wrapText="1"/>
    </xf>
    <xf numFmtId="1" fontId="11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2" fontId="6" fillId="55" borderId="37" xfId="112" applyNumberFormat="1" applyFont="1" applyFill="1" applyBorder="1" applyAlignment="1">
      <alignment vertical="center"/>
      <protection/>
    </xf>
    <xf numFmtId="2" fontId="106" fillId="55" borderId="37" xfId="112" applyNumberFormat="1" applyFont="1" applyFill="1" applyBorder="1" applyAlignment="1">
      <alignment vertical="center"/>
      <protection/>
    </xf>
    <xf numFmtId="2" fontId="106" fillId="55" borderId="36" xfId="112" applyNumberFormat="1" applyFont="1" applyFill="1" applyBorder="1" applyAlignment="1">
      <alignment vertical="center"/>
      <protection/>
    </xf>
    <xf numFmtId="0" fontId="45" fillId="20" borderId="13" xfId="112" applyFont="1" applyFill="1" applyBorder="1">
      <alignment/>
      <protection/>
    </xf>
    <xf numFmtId="189" fontId="45" fillId="20" borderId="13" xfId="112" applyNumberFormat="1" applyFont="1" applyFill="1" applyBorder="1" applyAlignment="1">
      <alignment/>
      <protection/>
    </xf>
    <xf numFmtId="189" fontId="104" fillId="20" borderId="13" xfId="112" applyNumberFormat="1" applyFont="1" applyFill="1" applyBorder="1" applyAlignment="1">
      <alignment/>
      <protection/>
    </xf>
    <xf numFmtId="0" fontId="45" fillId="12" borderId="13" xfId="112" applyFont="1" applyFill="1" applyBorder="1">
      <alignment/>
      <protection/>
    </xf>
    <xf numFmtId="189" fontId="45" fillId="12" borderId="13" xfId="112" applyNumberFormat="1" applyFont="1" applyFill="1" applyBorder="1" applyAlignment="1">
      <alignment/>
      <protection/>
    </xf>
    <xf numFmtId="189" fontId="104" fillId="12" borderId="13" xfId="112" applyNumberFormat="1" applyFont="1" applyFill="1" applyBorder="1" applyAlignment="1">
      <alignment/>
      <protection/>
    </xf>
    <xf numFmtId="0" fontId="45" fillId="15" borderId="13" xfId="112" applyFont="1" applyFill="1" applyBorder="1">
      <alignment/>
      <protection/>
    </xf>
    <xf numFmtId="189" fontId="45" fillId="15" borderId="13" xfId="112" applyNumberFormat="1" applyFont="1" applyFill="1" applyBorder="1" applyAlignment="1">
      <alignment vertical="top" wrapText="1"/>
      <protection/>
    </xf>
    <xf numFmtId="189" fontId="104" fillId="15" borderId="13" xfId="112" applyNumberFormat="1" applyFont="1" applyFill="1" applyBorder="1" applyAlignment="1">
      <alignment vertical="top" wrapText="1"/>
      <protection/>
    </xf>
    <xf numFmtId="189" fontId="104" fillId="15" borderId="13" xfId="112" applyNumberFormat="1" applyFont="1" applyFill="1" applyBorder="1" applyAlignment="1">
      <alignment/>
      <protection/>
    </xf>
    <xf numFmtId="0" fontId="61" fillId="0" borderId="13" xfId="112" applyFont="1" applyBorder="1">
      <alignment/>
      <protection/>
    </xf>
    <xf numFmtId="189" fontId="61" fillId="0" borderId="13" xfId="112" applyNumberFormat="1" applyFont="1" applyFill="1" applyBorder="1" applyAlignment="1">
      <alignment/>
      <protection/>
    </xf>
    <xf numFmtId="189" fontId="106" fillId="0" borderId="13" xfId="112" applyNumberFormat="1" applyFont="1" applyFill="1" applyBorder="1" applyAlignment="1">
      <alignment/>
      <protection/>
    </xf>
    <xf numFmtId="189" fontId="106" fillId="0" borderId="13" xfId="112" applyNumberFormat="1" applyFont="1" applyBorder="1" applyAlignment="1">
      <alignment/>
      <protection/>
    </xf>
    <xf numFmtId="0" fontId="61" fillId="12" borderId="13" xfId="112" applyFont="1" applyFill="1" applyBorder="1">
      <alignment/>
      <protection/>
    </xf>
    <xf numFmtId="189" fontId="61" fillId="12" borderId="13" xfId="112" applyNumberFormat="1" applyFont="1" applyFill="1" applyBorder="1" applyAlignment="1">
      <alignment/>
      <protection/>
    </xf>
    <xf numFmtId="189" fontId="106" fillId="12" borderId="13" xfId="112" applyNumberFormat="1" applyFont="1" applyFill="1" applyBorder="1" applyAlignment="1">
      <alignment/>
      <protection/>
    </xf>
    <xf numFmtId="0" fontId="37" fillId="0" borderId="0" xfId="112" applyFont="1" applyBorder="1" applyAlignment="1">
      <alignment horizontal="left" vertical="center" wrapText="1"/>
      <protection/>
    </xf>
    <xf numFmtId="0" fontId="12" fillId="0" borderId="0" xfId="0" applyNumberFormat="1" applyFont="1" applyBorder="1" applyAlignment="1">
      <alignment horizontal="right"/>
    </xf>
    <xf numFmtId="0" fontId="63" fillId="0" borderId="0" xfId="76" applyNumberFormat="1" applyFont="1" applyBorder="1" applyAlignment="1" applyProtection="1">
      <alignment horizontal="left"/>
      <protection/>
    </xf>
    <xf numFmtId="0" fontId="44" fillId="0" borderId="0" xfId="0" applyNumberFormat="1" applyFont="1" applyBorder="1" applyAlignment="1">
      <alignment horizontal="left"/>
    </xf>
    <xf numFmtId="2" fontId="117" fillId="0" borderId="51" xfId="0" applyNumberFormat="1" applyFont="1" applyFill="1" applyBorder="1" applyAlignment="1">
      <alignment horizontal="center" vertical="center"/>
    </xf>
    <xf numFmtId="2" fontId="117" fillId="0" borderId="24" xfId="0" applyNumberFormat="1" applyFont="1" applyFill="1" applyBorder="1" applyAlignment="1">
      <alignment horizontal="center" vertical="center"/>
    </xf>
    <xf numFmtId="2" fontId="117" fillId="0" borderId="70" xfId="0" applyNumberFormat="1" applyFont="1" applyFill="1" applyBorder="1" applyAlignment="1">
      <alignment horizontal="center" vertical="center"/>
    </xf>
    <xf numFmtId="2" fontId="117" fillId="0" borderId="55" xfId="0" applyNumberFormat="1" applyFont="1" applyFill="1" applyBorder="1" applyAlignment="1">
      <alignment horizontal="center" vertical="center"/>
    </xf>
    <xf numFmtId="2" fontId="117" fillId="0" borderId="23" xfId="0" applyNumberFormat="1" applyFont="1" applyFill="1" applyBorder="1" applyAlignment="1">
      <alignment horizontal="center" vertical="center"/>
    </xf>
    <xf numFmtId="2" fontId="117" fillId="0" borderId="7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0" fontId="101" fillId="0" borderId="24" xfId="0" applyNumberFormat="1" applyFont="1" applyBorder="1" applyAlignment="1">
      <alignment horizontal="center" vertical="top"/>
    </xf>
    <xf numFmtId="49" fontId="101" fillId="0" borderId="24" xfId="0" applyNumberFormat="1" applyFont="1" applyBorder="1" applyAlignment="1">
      <alignment horizontal="center" vertical="top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01" fillId="0" borderId="0" xfId="0" applyNumberFormat="1" applyFont="1" applyBorder="1" applyAlignment="1">
      <alignment horizontal="center" vertical="top"/>
    </xf>
    <xf numFmtId="2" fontId="118" fillId="56" borderId="31" xfId="0" applyNumberFormat="1" applyFont="1" applyFill="1" applyBorder="1" applyAlignment="1">
      <alignment horizontal="center" vertical="center"/>
    </xf>
    <xf numFmtId="2" fontId="118" fillId="56" borderId="64" xfId="0" applyNumberFormat="1" applyFont="1" applyFill="1" applyBorder="1" applyAlignment="1">
      <alignment horizontal="center" vertical="center"/>
    </xf>
    <xf numFmtId="2" fontId="118" fillId="56" borderId="72" xfId="0" applyNumberFormat="1" applyFont="1" applyFill="1" applyBorder="1" applyAlignment="1">
      <alignment horizontal="center" vertical="center"/>
    </xf>
    <xf numFmtId="0" fontId="118" fillId="0" borderId="31" xfId="0" applyNumberFormat="1" applyFont="1" applyFill="1" applyBorder="1" applyAlignment="1">
      <alignment horizontal="center" vertical="center"/>
    </xf>
    <xf numFmtId="0" fontId="118" fillId="0" borderId="64" xfId="0" applyNumberFormat="1" applyFont="1" applyFill="1" applyBorder="1" applyAlignment="1">
      <alignment horizontal="center" vertical="center"/>
    </xf>
    <xf numFmtId="0" fontId="118" fillId="0" borderId="72" xfId="0" applyNumberFormat="1" applyFont="1" applyFill="1" applyBorder="1" applyAlignment="1">
      <alignment horizontal="center" vertical="center"/>
    </xf>
    <xf numFmtId="49" fontId="7" fillId="20" borderId="51" xfId="0" applyNumberFormat="1" applyFont="1" applyFill="1" applyBorder="1" applyAlignment="1">
      <alignment horizontal="left" vertical="center" wrapText="1"/>
    </xf>
    <xf numFmtId="49" fontId="7" fillId="20" borderId="24" xfId="0" applyNumberFormat="1" applyFont="1" applyFill="1" applyBorder="1" applyAlignment="1">
      <alignment horizontal="left" vertical="center" wrapText="1"/>
    </xf>
    <xf numFmtId="49" fontId="7" fillId="20" borderId="55" xfId="0" applyNumberFormat="1" applyFont="1" applyFill="1" applyBorder="1" applyAlignment="1">
      <alignment horizontal="left" vertical="center" wrapText="1"/>
    </xf>
    <xf numFmtId="49" fontId="7" fillId="20" borderId="23" xfId="0" applyNumberFormat="1" applyFont="1" applyFill="1" applyBorder="1" applyAlignment="1">
      <alignment horizontal="left" vertical="center" wrapText="1"/>
    </xf>
    <xf numFmtId="49" fontId="118" fillId="56" borderId="31" xfId="0" applyNumberFormat="1" applyFont="1" applyFill="1" applyBorder="1" applyAlignment="1">
      <alignment horizontal="left" vertical="center" wrapText="1"/>
    </xf>
    <xf numFmtId="49" fontId="118" fillId="56" borderId="64" xfId="0" applyNumberFormat="1" applyFont="1" applyFill="1" applyBorder="1" applyAlignment="1">
      <alignment horizontal="left" vertical="center" wrapText="1"/>
    </xf>
    <xf numFmtId="49" fontId="118" fillId="56" borderId="72" xfId="0" applyNumberFormat="1" applyFont="1" applyFill="1" applyBorder="1" applyAlignment="1">
      <alignment horizontal="left" vertical="center" wrapText="1"/>
    </xf>
    <xf numFmtId="0" fontId="100" fillId="0" borderId="0" xfId="0" applyNumberFormat="1" applyFont="1" applyBorder="1" applyAlignment="1">
      <alignment horizontal="left"/>
    </xf>
    <xf numFmtId="0" fontId="7" fillId="0" borderId="51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0" fontId="7" fillId="0" borderId="70" xfId="0" applyNumberFormat="1" applyFont="1" applyBorder="1" applyAlignment="1">
      <alignment horizontal="right" vertical="center"/>
    </xf>
    <xf numFmtId="0" fontId="7" fillId="0" borderId="55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71" xfId="0" applyNumberFormat="1" applyFont="1" applyBorder="1" applyAlignment="1">
      <alignment horizontal="right" vertical="center"/>
    </xf>
    <xf numFmtId="0" fontId="4" fillId="0" borderId="50" xfId="0" applyNumberFormat="1" applyFont="1" applyBorder="1" applyAlignment="1">
      <alignment horizontal="center" vertical="top"/>
    </xf>
    <xf numFmtId="49" fontId="7" fillId="57" borderId="13" xfId="0" applyNumberFormat="1" applyFont="1" applyFill="1" applyBorder="1" applyAlignment="1">
      <alignment horizontal="center" vertical="center"/>
    </xf>
    <xf numFmtId="2" fontId="117" fillId="57" borderId="13" xfId="0" applyNumberFormat="1" applyFont="1" applyFill="1" applyBorder="1" applyAlignment="1">
      <alignment horizontal="center" vertical="center"/>
    </xf>
    <xf numFmtId="0" fontId="117" fillId="57" borderId="13" xfId="0" applyNumberFormat="1" applyFont="1" applyFill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4" fillId="0" borderId="58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49" fontId="9" fillId="0" borderId="64" xfId="0" applyNumberFormat="1" applyFont="1" applyBorder="1" applyAlignment="1">
      <alignment horizontal="left"/>
    </xf>
    <xf numFmtId="49" fontId="9" fillId="0" borderId="7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left"/>
    </xf>
    <xf numFmtId="49" fontId="7" fillId="0" borderId="51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70" xfId="0" applyNumberFormat="1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71" xfId="0" applyNumberFormat="1" applyFont="1" applyBorder="1" applyAlignment="1">
      <alignment horizontal="left"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70" xfId="0" applyNumberFormat="1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71" xfId="0" applyNumberFormat="1" applyFont="1" applyFill="1" applyBorder="1" applyAlignment="1">
      <alignment horizontal="left" vertical="center" wrapText="1"/>
    </xf>
    <xf numFmtId="49" fontId="7" fillId="20" borderId="51" xfId="0" applyNumberFormat="1" applyFont="1" applyFill="1" applyBorder="1" applyAlignment="1">
      <alignment horizontal="center" vertical="center"/>
    </xf>
    <xf numFmtId="49" fontId="7" fillId="20" borderId="24" xfId="0" applyNumberFormat="1" applyFont="1" applyFill="1" applyBorder="1" applyAlignment="1">
      <alignment horizontal="center" vertical="center"/>
    </xf>
    <xf numFmtId="49" fontId="7" fillId="20" borderId="70" xfId="0" applyNumberFormat="1" applyFont="1" applyFill="1" applyBorder="1" applyAlignment="1">
      <alignment horizontal="center" vertical="center"/>
    </xf>
    <xf numFmtId="49" fontId="7" fillId="20" borderId="55" xfId="0" applyNumberFormat="1" applyFont="1" applyFill="1" applyBorder="1" applyAlignment="1">
      <alignment horizontal="center" vertical="center"/>
    </xf>
    <xf numFmtId="49" fontId="7" fillId="20" borderId="23" xfId="0" applyNumberFormat="1" applyFont="1" applyFill="1" applyBorder="1" applyAlignment="1">
      <alignment horizontal="center" vertical="center"/>
    </xf>
    <xf numFmtId="49" fontId="7" fillId="20" borderId="71" xfId="0" applyNumberFormat="1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73" xfId="0" applyNumberFormat="1" applyFont="1" applyBorder="1" applyAlignment="1">
      <alignment horizontal="left" vertical="center"/>
    </xf>
    <xf numFmtId="49" fontId="118" fillId="56" borderId="13" xfId="0" applyNumberFormat="1" applyFont="1" applyFill="1" applyBorder="1" applyAlignment="1">
      <alignment horizontal="left" vertical="center" wrapText="1"/>
    </xf>
    <xf numFmtId="49" fontId="118" fillId="56" borderId="13" xfId="0" applyNumberFormat="1" applyFont="1" applyFill="1" applyBorder="1" applyAlignment="1">
      <alignment horizontal="center" vertical="center"/>
    </xf>
    <xf numFmtId="0" fontId="118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right"/>
    </xf>
    <xf numFmtId="49" fontId="8" fillId="56" borderId="31" xfId="0" applyNumberFormat="1" applyFont="1" applyFill="1" applyBorder="1" applyAlignment="1">
      <alignment horizontal="center" vertical="center"/>
    </xf>
    <xf numFmtId="49" fontId="8" fillId="56" borderId="64" xfId="0" applyNumberFormat="1" applyFont="1" applyFill="1" applyBorder="1" applyAlignment="1">
      <alignment horizontal="center" vertical="center"/>
    </xf>
    <xf numFmtId="49" fontId="8" fillId="56" borderId="72" xfId="0" applyNumberFormat="1" applyFont="1" applyFill="1" applyBorder="1" applyAlignment="1">
      <alignment horizontal="center" vertical="center"/>
    </xf>
    <xf numFmtId="49" fontId="118" fillId="56" borderId="31" xfId="0" applyNumberFormat="1" applyFont="1" applyFill="1" applyBorder="1" applyAlignment="1">
      <alignment horizontal="center" vertical="center"/>
    </xf>
    <xf numFmtId="49" fontId="118" fillId="56" borderId="64" xfId="0" applyNumberFormat="1" applyFont="1" applyFill="1" applyBorder="1" applyAlignment="1">
      <alignment horizontal="center" vertical="center"/>
    </xf>
    <xf numFmtId="49" fontId="118" fillId="56" borderId="7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right"/>
    </xf>
    <xf numFmtId="49" fontId="7" fillId="20" borderId="31" xfId="0" applyNumberFormat="1" applyFont="1" applyFill="1" applyBorder="1" applyAlignment="1">
      <alignment horizontal="left" vertical="center"/>
    </xf>
    <xf numFmtId="49" fontId="7" fillId="20" borderId="64" xfId="0" applyNumberFormat="1" applyFont="1" applyFill="1" applyBorder="1" applyAlignment="1">
      <alignment horizontal="left" vertical="center"/>
    </xf>
    <xf numFmtId="49" fontId="7" fillId="20" borderId="72" xfId="0" applyNumberFormat="1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64" xfId="0" applyNumberFormat="1" applyFont="1" applyBorder="1" applyAlignment="1">
      <alignment horizontal="left" vertical="center"/>
    </xf>
    <xf numFmtId="49" fontId="7" fillId="0" borderId="72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left"/>
    </xf>
    <xf numFmtId="49" fontId="8" fillId="56" borderId="31" xfId="0" applyNumberFormat="1" applyFont="1" applyFill="1" applyBorder="1" applyAlignment="1">
      <alignment horizontal="left" vertical="top" wrapText="1"/>
    </xf>
    <xf numFmtId="49" fontId="8" fillId="56" borderId="64" xfId="0" applyNumberFormat="1" applyFont="1" applyFill="1" applyBorder="1" applyAlignment="1">
      <alignment horizontal="left" vertical="top" wrapText="1"/>
    </xf>
    <xf numFmtId="49" fontId="8" fillId="56" borderId="72" xfId="0" applyNumberFormat="1" applyFont="1" applyFill="1" applyBorder="1" applyAlignment="1">
      <alignment horizontal="left" vertical="top" wrapText="1"/>
    </xf>
    <xf numFmtId="0" fontId="7" fillId="57" borderId="13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70" xfId="0" applyNumberFormat="1" applyFont="1" applyFill="1" applyBorder="1" applyAlignment="1">
      <alignment horizontal="left" vertical="center"/>
    </xf>
    <xf numFmtId="49" fontId="7" fillId="0" borderId="55" xfId="0" applyNumberFormat="1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left" vertical="center"/>
    </xf>
    <xf numFmtId="49" fontId="7" fillId="0" borderId="71" xfId="0" applyNumberFormat="1" applyFont="1" applyFill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70" xfId="0" applyNumberFormat="1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horizontal="left" vertical="center" wrapText="1"/>
    </xf>
    <xf numFmtId="49" fontId="7" fillId="20" borderId="54" xfId="0" applyNumberFormat="1" applyFont="1" applyFill="1" applyBorder="1" applyAlignment="1">
      <alignment horizontal="left" vertical="center"/>
    </xf>
    <xf numFmtId="49" fontId="7" fillId="20" borderId="50" xfId="0" applyNumberFormat="1" applyFont="1" applyFill="1" applyBorder="1" applyAlignment="1">
      <alignment horizontal="left" vertical="center"/>
    </xf>
    <xf numFmtId="0" fontId="4" fillId="0" borderId="54" xfId="0" applyNumberFormat="1" applyFont="1" applyBorder="1" applyAlignment="1">
      <alignment horizontal="center" vertical="top"/>
    </xf>
    <xf numFmtId="49" fontId="7" fillId="0" borderId="50" xfId="0" applyNumberFormat="1" applyFont="1" applyBorder="1" applyAlignment="1">
      <alignment horizontal="left" vertical="center"/>
    </xf>
    <xf numFmtId="0" fontId="7" fillId="0" borderId="51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right" vertical="center"/>
    </xf>
    <xf numFmtId="0" fontId="7" fillId="0" borderId="70" xfId="0" applyNumberFormat="1" applyFont="1" applyFill="1" applyBorder="1" applyAlignment="1">
      <alignment horizontal="right" vertical="center"/>
    </xf>
    <xf numFmtId="0" fontId="7" fillId="0" borderId="55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right" vertical="center"/>
    </xf>
    <xf numFmtId="0" fontId="7" fillId="0" borderId="71" xfId="0" applyNumberFormat="1" applyFont="1" applyFill="1" applyBorder="1" applyAlignment="1">
      <alignment horizontal="right" vertical="center"/>
    </xf>
    <xf numFmtId="49" fontId="7" fillId="57" borderId="31" xfId="0" applyNumberFormat="1" applyFont="1" applyFill="1" applyBorder="1" applyAlignment="1">
      <alignment horizontal="left" vertical="center"/>
    </xf>
    <xf numFmtId="49" fontId="7" fillId="57" borderId="64" xfId="0" applyNumberFormat="1" applyFont="1" applyFill="1" applyBorder="1" applyAlignment="1">
      <alignment horizontal="left" vertical="center"/>
    </xf>
    <xf numFmtId="49" fontId="7" fillId="57" borderId="72" xfId="0" applyNumberFormat="1" applyFont="1" applyFill="1" applyBorder="1" applyAlignment="1">
      <alignment horizontal="left" vertical="center"/>
    </xf>
    <xf numFmtId="2" fontId="8" fillId="56" borderId="31" xfId="0" applyNumberFormat="1" applyFont="1" applyFill="1" applyBorder="1" applyAlignment="1">
      <alignment horizontal="center" vertical="center"/>
    </xf>
    <xf numFmtId="2" fontId="8" fillId="56" borderId="64" xfId="0" applyNumberFormat="1" applyFont="1" applyFill="1" applyBorder="1" applyAlignment="1">
      <alignment horizontal="center" vertical="center"/>
    </xf>
    <xf numFmtId="2" fontId="8" fillId="56" borderId="72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49" fontId="7" fillId="57" borderId="13" xfId="0" applyNumberFormat="1" applyFont="1" applyFill="1" applyBorder="1" applyAlignment="1">
      <alignment horizontal="center"/>
    </xf>
    <xf numFmtId="49" fontId="7" fillId="2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/>
    </xf>
    <xf numFmtId="0" fontId="4" fillId="0" borderId="13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73" xfId="0" applyNumberFormat="1" applyFont="1" applyFill="1" applyBorder="1" applyAlignment="1">
      <alignment horizontal="left" vertical="center"/>
    </xf>
    <xf numFmtId="0" fontId="7" fillId="0" borderId="5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7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2" fontId="117" fillId="20" borderId="51" xfId="0" applyNumberFormat="1" applyFont="1" applyFill="1" applyBorder="1" applyAlignment="1">
      <alignment horizontal="center" vertical="center"/>
    </xf>
    <xf numFmtId="2" fontId="117" fillId="20" borderId="24" xfId="0" applyNumberFormat="1" applyFont="1" applyFill="1" applyBorder="1" applyAlignment="1">
      <alignment horizontal="center" vertical="center"/>
    </xf>
    <xf numFmtId="2" fontId="117" fillId="20" borderId="70" xfId="0" applyNumberFormat="1" applyFont="1" applyFill="1" applyBorder="1" applyAlignment="1">
      <alignment horizontal="center" vertical="center"/>
    </xf>
    <xf numFmtId="2" fontId="117" fillId="20" borderId="55" xfId="0" applyNumberFormat="1" applyFont="1" applyFill="1" applyBorder="1" applyAlignment="1">
      <alignment horizontal="center" vertical="center"/>
    </xf>
    <xf numFmtId="2" fontId="117" fillId="20" borderId="23" xfId="0" applyNumberFormat="1" applyFont="1" applyFill="1" applyBorder="1" applyAlignment="1">
      <alignment horizontal="center" vertical="center"/>
    </xf>
    <xf numFmtId="2" fontId="117" fillId="20" borderId="71" xfId="0" applyNumberFormat="1" applyFont="1" applyFill="1" applyBorder="1" applyAlignment="1">
      <alignment horizontal="center" vertical="center"/>
    </xf>
    <xf numFmtId="2" fontId="118" fillId="56" borderId="13" xfId="0" applyNumberFormat="1" applyFont="1" applyFill="1" applyBorder="1" applyAlignment="1">
      <alignment horizontal="center" vertical="center"/>
    </xf>
    <xf numFmtId="2" fontId="117" fillId="20" borderId="51" xfId="0" applyNumberFormat="1" applyFont="1" applyFill="1" applyBorder="1" applyAlignment="1">
      <alignment horizontal="center" vertical="center" wrapText="1"/>
    </xf>
    <xf numFmtId="2" fontId="117" fillId="20" borderId="24" xfId="0" applyNumberFormat="1" applyFont="1" applyFill="1" applyBorder="1" applyAlignment="1">
      <alignment horizontal="center" vertical="center" wrapText="1"/>
    </xf>
    <xf numFmtId="2" fontId="117" fillId="20" borderId="70" xfId="0" applyNumberFormat="1" applyFont="1" applyFill="1" applyBorder="1" applyAlignment="1">
      <alignment horizontal="center" vertical="center" wrapText="1"/>
    </xf>
    <xf numFmtId="2" fontId="117" fillId="20" borderId="55" xfId="0" applyNumberFormat="1" applyFont="1" applyFill="1" applyBorder="1" applyAlignment="1">
      <alignment horizontal="center" vertical="center" wrapText="1"/>
    </xf>
    <xf numFmtId="2" fontId="117" fillId="20" borderId="23" xfId="0" applyNumberFormat="1" applyFont="1" applyFill="1" applyBorder="1" applyAlignment="1">
      <alignment horizontal="center" vertical="center" wrapText="1"/>
    </xf>
    <xf numFmtId="2" fontId="117" fillId="20" borderId="71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73" xfId="0" applyNumberFormat="1" applyFont="1" applyBorder="1" applyAlignment="1">
      <alignment horizontal="right" vertical="center"/>
    </xf>
    <xf numFmtId="2" fontId="7" fillId="20" borderId="13" xfId="0" applyNumberFormat="1" applyFont="1" applyFill="1" applyBorder="1" applyAlignment="1">
      <alignment horizontal="center" vertical="center"/>
    </xf>
    <xf numFmtId="0" fontId="7" fillId="20" borderId="13" xfId="0" applyNumberFormat="1" applyFont="1" applyFill="1" applyBorder="1" applyAlignment="1">
      <alignment horizontal="center" vertical="center"/>
    </xf>
    <xf numFmtId="49" fontId="8" fillId="56" borderId="13" xfId="0" applyNumberFormat="1" applyFont="1" applyFill="1" applyBorder="1" applyAlignment="1">
      <alignment horizontal="center" vertical="center"/>
    </xf>
    <xf numFmtId="2" fontId="8" fillId="56" borderId="13" xfId="0" applyNumberFormat="1" applyFont="1" applyFill="1" applyBorder="1" applyAlignment="1">
      <alignment horizontal="center" vertical="center"/>
    </xf>
    <xf numFmtId="0" fontId="117" fillId="0" borderId="31" xfId="0" applyNumberFormat="1" applyFont="1" applyFill="1" applyBorder="1" applyAlignment="1">
      <alignment horizontal="center" vertical="center"/>
    </xf>
    <xf numFmtId="0" fontId="117" fillId="0" borderId="64" xfId="0" applyNumberFormat="1" applyFont="1" applyFill="1" applyBorder="1" applyAlignment="1">
      <alignment horizontal="center" vertical="center"/>
    </xf>
    <xf numFmtId="0" fontId="117" fillId="0" borderId="72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right" vertical="center"/>
    </xf>
    <xf numFmtId="2" fontId="7" fillId="0" borderId="24" xfId="0" applyNumberFormat="1" applyFont="1" applyBorder="1" applyAlignment="1">
      <alignment horizontal="right" vertical="center"/>
    </xf>
    <xf numFmtId="2" fontId="7" fillId="0" borderId="70" xfId="0" applyNumberFormat="1" applyFont="1" applyBorder="1" applyAlignment="1">
      <alignment horizontal="right" vertical="center"/>
    </xf>
    <xf numFmtId="2" fontId="7" fillId="0" borderId="55" xfId="0" applyNumberFormat="1" applyFont="1" applyBorder="1" applyAlignment="1">
      <alignment horizontal="right" vertical="center"/>
    </xf>
    <xf numFmtId="2" fontId="7" fillId="0" borderId="23" xfId="0" applyNumberFormat="1" applyFont="1" applyBorder="1" applyAlignment="1">
      <alignment horizontal="right" vertical="center"/>
    </xf>
    <xf numFmtId="2" fontId="7" fillId="0" borderId="71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/>
    </xf>
    <xf numFmtId="2" fontId="7" fillId="0" borderId="59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73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/>
    </xf>
    <xf numFmtId="2" fontId="7" fillId="20" borderId="13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64" xfId="0" applyNumberFormat="1" applyFont="1" applyBorder="1" applyAlignment="1">
      <alignment horizontal="center" vertical="center"/>
    </xf>
    <xf numFmtId="2" fontId="4" fillId="0" borderId="72" xfId="0" applyNumberFormat="1" applyFont="1" applyBorder="1" applyAlignment="1">
      <alignment horizontal="center" vertical="center"/>
    </xf>
    <xf numFmtId="2" fontId="4" fillId="56" borderId="31" xfId="0" applyNumberFormat="1" applyFont="1" applyFill="1" applyBorder="1" applyAlignment="1">
      <alignment horizontal="center" vertical="center"/>
    </xf>
    <xf numFmtId="2" fontId="4" fillId="56" borderId="64" xfId="0" applyNumberFormat="1" applyFont="1" applyFill="1" applyBorder="1" applyAlignment="1">
      <alignment horizontal="center" vertical="center"/>
    </xf>
    <xf numFmtId="2" fontId="4" fillId="56" borderId="72" xfId="0" applyNumberFormat="1" applyFont="1" applyFill="1" applyBorder="1" applyAlignment="1">
      <alignment horizontal="center" vertical="center"/>
    </xf>
    <xf numFmtId="49" fontId="4" fillId="56" borderId="31" xfId="0" applyNumberFormat="1" applyFont="1" applyFill="1" applyBorder="1" applyAlignment="1">
      <alignment horizontal="left" vertical="center" wrapText="1"/>
    </xf>
    <xf numFmtId="49" fontId="4" fillId="56" borderId="64" xfId="0" applyNumberFormat="1" applyFont="1" applyFill="1" applyBorder="1" applyAlignment="1">
      <alignment horizontal="left" vertical="center" wrapText="1"/>
    </xf>
    <xf numFmtId="49" fontId="4" fillId="56" borderId="72" xfId="0" applyNumberFormat="1" applyFont="1" applyFill="1" applyBorder="1" applyAlignment="1">
      <alignment horizontal="left" vertical="center" wrapText="1"/>
    </xf>
    <xf numFmtId="49" fontId="4" fillId="56" borderId="31" xfId="0" applyNumberFormat="1" applyFont="1" applyFill="1" applyBorder="1" applyAlignment="1">
      <alignment horizontal="center" vertical="center"/>
    </xf>
    <xf numFmtId="49" fontId="4" fillId="56" borderId="64" xfId="0" applyNumberFormat="1" applyFont="1" applyFill="1" applyBorder="1" applyAlignment="1">
      <alignment horizontal="center" vertical="center"/>
    </xf>
    <xf numFmtId="49" fontId="4" fillId="56" borderId="72" xfId="0" applyNumberFormat="1" applyFont="1" applyFill="1" applyBorder="1" applyAlignment="1">
      <alignment horizontal="center" vertical="center"/>
    </xf>
    <xf numFmtId="2" fontId="115" fillId="56" borderId="31" xfId="0" applyNumberFormat="1" applyFont="1" applyFill="1" applyBorder="1" applyAlignment="1">
      <alignment horizontal="center" vertical="center" wrapText="1"/>
    </xf>
    <xf numFmtId="2" fontId="115" fillId="56" borderId="64" xfId="0" applyNumberFormat="1" applyFont="1" applyFill="1" applyBorder="1" applyAlignment="1">
      <alignment horizontal="center" vertical="center" wrapText="1"/>
    </xf>
    <xf numFmtId="2" fontId="115" fillId="56" borderId="72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/>
    </xf>
    <xf numFmtId="2" fontId="30" fillId="0" borderId="64" xfId="0" applyNumberFormat="1" applyFont="1" applyFill="1" applyBorder="1" applyAlignment="1">
      <alignment horizontal="center" vertical="center"/>
    </xf>
    <xf numFmtId="2" fontId="30" fillId="0" borderId="72" xfId="0" applyNumberFormat="1" applyFont="1" applyFill="1" applyBorder="1" applyAlignment="1">
      <alignment horizontal="center" vertical="center"/>
    </xf>
    <xf numFmtId="1" fontId="115" fillId="56" borderId="31" xfId="0" applyNumberFormat="1" applyFont="1" applyFill="1" applyBorder="1" applyAlignment="1">
      <alignment horizontal="center" vertical="center"/>
    </xf>
    <xf numFmtId="1" fontId="115" fillId="56" borderId="64" xfId="0" applyNumberFormat="1" applyFont="1" applyFill="1" applyBorder="1" applyAlignment="1">
      <alignment horizontal="center" vertical="center"/>
    </xf>
    <xf numFmtId="1" fontId="115" fillId="56" borderId="72" xfId="0" applyNumberFormat="1" applyFont="1" applyFill="1" applyBorder="1" applyAlignment="1">
      <alignment horizontal="center" vertical="center"/>
    </xf>
    <xf numFmtId="1" fontId="115" fillId="56" borderId="31" xfId="0" applyNumberFormat="1" applyFont="1" applyFill="1" applyBorder="1" applyAlignment="1">
      <alignment horizontal="center" vertical="center" wrapText="1"/>
    </xf>
    <xf numFmtId="2" fontId="115" fillId="0" borderId="31" xfId="0" applyNumberFormat="1" applyFont="1" applyFill="1" applyBorder="1" applyAlignment="1">
      <alignment horizontal="center" vertical="center"/>
    </xf>
    <xf numFmtId="2" fontId="115" fillId="0" borderId="64" xfId="0" applyNumberFormat="1" applyFont="1" applyFill="1" applyBorder="1" applyAlignment="1">
      <alignment horizontal="center" vertical="center"/>
    </xf>
    <xf numFmtId="2" fontId="115" fillId="0" borderId="72" xfId="0" applyNumberFormat="1" applyFont="1" applyFill="1" applyBorder="1" applyAlignment="1">
      <alignment horizontal="center" vertical="center"/>
    </xf>
    <xf numFmtId="49" fontId="115" fillId="56" borderId="31" xfId="0" applyNumberFormat="1" applyFont="1" applyFill="1" applyBorder="1" applyAlignment="1">
      <alignment horizontal="center" vertical="center"/>
    </xf>
    <xf numFmtId="49" fontId="115" fillId="56" borderId="64" xfId="0" applyNumberFormat="1" applyFont="1" applyFill="1" applyBorder="1" applyAlignment="1">
      <alignment horizontal="center" vertical="center"/>
    </xf>
    <xf numFmtId="49" fontId="115" fillId="56" borderId="72" xfId="0" applyNumberFormat="1" applyFont="1" applyFill="1" applyBorder="1" applyAlignment="1">
      <alignment horizontal="center" vertical="center"/>
    </xf>
    <xf numFmtId="49" fontId="115" fillId="56" borderId="31" xfId="0" applyNumberFormat="1" applyFont="1" applyFill="1" applyBorder="1" applyAlignment="1">
      <alignment horizontal="left" vertical="center" wrapText="1"/>
    </xf>
    <xf numFmtId="49" fontId="115" fillId="56" borderId="64" xfId="0" applyNumberFormat="1" applyFont="1" applyFill="1" applyBorder="1" applyAlignment="1">
      <alignment horizontal="left" vertical="center" wrapText="1"/>
    </xf>
    <xf numFmtId="49" fontId="115" fillId="56" borderId="72" xfId="0" applyNumberFormat="1" applyFont="1" applyFill="1" applyBorder="1" applyAlignment="1">
      <alignment horizontal="left" vertical="center" wrapText="1"/>
    </xf>
    <xf numFmtId="0" fontId="115" fillId="56" borderId="31" xfId="0" applyNumberFormat="1" applyFont="1" applyFill="1" applyBorder="1" applyAlignment="1">
      <alignment horizontal="center" vertical="center"/>
    </xf>
    <xf numFmtId="0" fontId="115" fillId="56" borderId="64" xfId="0" applyNumberFormat="1" applyFont="1" applyFill="1" applyBorder="1" applyAlignment="1">
      <alignment horizontal="center" vertical="center"/>
    </xf>
    <xf numFmtId="0" fontId="115" fillId="56" borderId="72" xfId="0" applyNumberFormat="1" applyFont="1" applyFill="1" applyBorder="1" applyAlignment="1">
      <alignment horizontal="center" vertical="center"/>
    </xf>
    <xf numFmtId="2" fontId="115" fillId="56" borderId="31" xfId="0" applyNumberFormat="1" applyFont="1" applyFill="1" applyBorder="1" applyAlignment="1">
      <alignment horizontal="center" vertical="center"/>
    </xf>
    <xf numFmtId="2" fontId="115" fillId="56" borderId="64" xfId="0" applyNumberFormat="1" applyFont="1" applyFill="1" applyBorder="1" applyAlignment="1">
      <alignment horizontal="center" vertical="center"/>
    </xf>
    <xf numFmtId="2" fontId="115" fillId="56" borderId="72" xfId="0" applyNumberFormat="1" applyFont="1" applyFill="1" applyBorder="1" applyAlignment="1">
      <alignment horizontal="center" vertical="center"/>
    </xf>
    <xf numFmtId="0" fontId="115" fillId="56" borderId="3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right"/>
    </xf>
    <xf numFmtId="0" fontId="32" fillId="0" borderId="59" xfId="0" applyNumberFormat="1" applyFont="1" applyBorder="1" applyAlignment="1">
      <alignment horizontal="center" vertical="top"/>
    </xf>
    <xf numFmtId="0" fontId="32" fillId="0" borderId="0" xfId="0" applyNumberFormat="1" applyFont="1" applyBorder="1" applyAlignment="1">
      <alignment horizontal="center" vertical="top"/>
    </xf>
    <xf numFmtId="0" fontId="32" fillId="0" borderId="73" xfId="0" applyNumberFormat="1" applyFont="1" applyBorder="1" applyAlignment="1">
      <alignment horizontal="center" vertical="top"/>
    </xf>
    <xf numFmtId="0" fontId="32" fillId="0" borderId="58" xfId="0" applyNumberFormat="1" applyFont="1" applyBorder="1" applyAlignment="1">
      <alignment horizontal="left" vertical="top"/>
    </xf>
    <xf numFmtId="0" fontId="32" fillId="0" borderId="59" xfId="0" applyNumberFormat="1" applyFont="1" applyBorder="1" applyAlignment="1">
      <alignment horizontal="left" vertical="top"/>
    </xf>
    <xf numFmtId="0" fontId="32" fillId="0" borderId="58" xfId="0" applyNumberFormat="1" applyFont="1" applyBorder="1" applyAlignment="1">
      <alignment horizontal="center" vertical="top"/>
    </xf>
    <xf numFmtId="2" fontId="30" fillId="0" borderId="51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 vertical="center"/>
    </xf>
    <xf numFmtId="2" fontId="30" fillId="0" borderId="70" xfId="0" applyNumberFormat="1" applyFont="1" applyBorder="1" applyAlignment="1">
      <alignment horizontal="center" vertical="center"/>
    </xf>
    <xf numFmtId="2" fontId="30" fillId="0" borderId="55" xfId="0" applyNumberFormat="1" applyFont="1" applyBorder="1" applyAlignment="1">
      <alignment horizontal="center" vertical="center"/>
    </xf>
    <xf numFmtId="2" fontId="30" fillId="0" borderId="23" xfId="0" applyNumberFormat="1" applyFont="1" applyBorder="1" applyAlignment="1">
      <alignment horizontal="center" vertical="center"/>
    </xf>
    <xf numFmtId="2" fontId="30" fillId="0" borderId="7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2" fontId="30" fillId="0" borderId="24" xfId="0" applyNumberFormat="1" applyFont="1" applyFill="1" applyBorder="1" applyAlignment="1">
      <alignment horizontal="center" vertical="center"/>
    </xf>
    <xf numFmtId="2" fontId="30" fillId="0" borderId="70" xfId="0" applyNumberFormat="1" applyFont="1" applyFill="1" applyBorder="1" applyAlignment="1">
      <alignment horizontal="center" vertical="center"/>
    </xf>
    <xf numFmtId="2" fontId="30" fillId="0" borderId="55" xfId="0" applyNumberFormat="1" applyFont="1" applyFill="1" applyBorder="1" applyAlignment="1">
      <alignment horizontal="center" vertical="center"/>
    </xf>
    <xf numFmtId="2" fontId="30" fillId="0" borderId="23" xfId="0" applyNumberFormat="1" applyFont="1" applyFill="1" applyBorder="1" applyAlignment="1">
      <alignment horizontal="center" vertical="center"/>
    </xf>
    <xf numFmtId="2" fontId="30" fillId="0" borderId="71" xfId="0" applyNumberFormat="1" applyFont="1" applyFill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30" fillId="0" borderId="59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30" fillId="0" borderId="73" xfId="0" applyNumberFormat="1" applyFont="1" applyFill="1" applyBorder="1" applyAlignment="1">
      <alignment horizontal="center" vertical="center"/>
    </xf>
    <xf numFmtId="2" fontId="115" fillId="0" borderId="13" xfId="0" applyNumberFormat="1" applyFont="1" applyFill="1" applyBorder="1" applyAlignment="1">
      <alignment horizontal="center" vertical="center"/>
    </xf>
    <xf numFmtId="49" fontId="30" fillId="0" borderId="51" xfId="0" applyNumberFormat="1" applyFont="1" applyFill="1" applyBorder="1" applyAlignment="1">
      <alignment horizontal="left" vertical="center"/>
    </xf>
    <xf numFmtId="49" fontId="30" fillId="0" borderId="24" xfId="0" applyNumberFormat="1" applyFont="1" applyFill="1" applyBorder="1" applyAlignment="1">
      <alignment horizontal="left" vertical="center"/>
    </xf>
    <xf numFmtId="49" fontId="30" fillId="0" borderId="70" xfId="0" applyNumberFormat="1" applyFont="1" applyFill="1" applyBorder="1" applyAlignment="1">
      <alignment horizontal="left" vertical="center"/>
    </xf>
    <xf numFmtId="49" fontId="30" fillId="0" borderId="55" xfId="0" applyNumberFormat="1" applyFont="1" applyFill="1" applyBorder="1" applyAlignment="1">
      <alignment horizontal="left" vertical="center"/>
    </xf>
    <xf numFmtId="49" fontId="30" fillId="0" borderId="23" xfId="0" applyNumberFormat="1" applyFont="1" applyFill="1" applyBorder="1" applyAlignment="1">
      <alignment horizontal="left" vertical="center"/>
    </xf>
    <xf numFmtId="49" fontId="30" fillId="0" borderId="71" xfId="0" applyNumberFormat="1" applyFont="1" applyFill="1" applyBorder="1" applyAlignment="1">
      <alignment horizontal="left" vertical="center"/>
    </xf>
    <xf numFmtId="0" fontId="32" fillId="0" borderId="51" xfId="0" applyNumberFormat="1" applyFont="1" applyBorder="1" applyAlignment="1">
      <alignment horizontal="center" vertical="top"/>
    </xf>
    <xf numFmtId="0" fontId="32" fillId="0" borderId="24" xfId="0" applyNumberFormat="1" applyFont="1" applyBorder="1" applyAlignment="1">
      <alignment horizontal="center" vertical="top"/>
    </xf>
    <xf numFmtId="0" fontId="32" fillId="0" borderId="70" xfId="0" applyNumberFormat="1" applyFont="1" applyBorder="1" applyAlignment="1">
      <alignment horizontal="center" vertical="top"/>
    </xf>
    <xf numFmtId="0" fontId="32" fillId="0" borderId="55" xfId="0" applyNumberFormat="1" applyFont="1" applyBorder="1" applyAlignment="1">
      <alignment horizontal="center" vertical="top"/>
    </xf>
    <xf numFmtId="0" fontId="32" fillId="0" borderId="23" xfId="0" applyNumberFormat="1" applyFont="1" applyBorder="1" applyAlignment="1">
      <alignment horizontal="center" vertical="top"/>
    </xf>
    <xf numFmtId="0" fontId="32" fillId="0" borderId="71" xfId="0" applyNumberFormat="1" applyFont="1" applyBorder="1" applyAlignment="1">
      <alignment horizontal="center" vertical="top"/>
    </xf>
    <xf numFmtId="0" fontId="30" fillId="0" borderId="51" xfId="0" applyNumberFormat="1" applyFont="1" applyFill="1" applyBorder="1" applyAlignment="1">
      <alignment horizontal="right" vertical="center"/>
    </xf>
    <xf numFmtId="0" fontId="30" fillId="0" borderId="24" xfId="0" applyNumberFormat="1" applyFont="1" applyFill="1" applyBorder="1" applyAlignment="1">
      <alignment horizontal="right" vertical="center"/>
    </xf>
    <xf numFmtId="0" fontId="30" fillId="0" borderId="70" xfId="0" applyNumberFormat="1" applyFont="1" applyFill="1" applyBorder="1" applyAlignment="1">
      <alignment horizontal="right" vertical="center"/>
    </xf>
    <xf numFmtId="0" fontId="30" fillId="0" borderId="55" xfId="0" applyNumberFormat="1" applyFont="1" applyFill="1" applyBorder="1" applyAlignment="1">
      <alignment horizontal="right" vertical="center"/>
    </xf>
    <xf numFmtId="0" fontId="30" fillId="0" borderId="23" xfId="0" applyNumberFormat="1" applyFont="1" applyFill="1" applyBorder="1" applyAlignment="1">
      <alignment horizontal="right" vertical="center"/>
    </xf>
    <xf numFmtId="0" fontId="30" fillId="0" borderId="71" xfId="0" applyNumberFormat="1" applyFont="1" applyFill="1" applyBorder="1" applyAlignment="1">
      <alignment horizontal="right" vertical="center"/>
    </xf>
    <xf numFmtId="2" fontId="30" fillId="20" borderId="13" xfId="0" applyNumberFormat="1" applyFont="1" applyFill="1" applyBorder="1" applyAlignment="1">
      <alignment horizontal="center" vertical="center"/>
    </xf>
    <xf numFmtId="2" fontId="119" fillId="0" borderId="51" xfId="0" applyNumberFormat="1" applyFont="1" applyFill="1" applyBorder="1" applyAlignment="1">
      <alignment horizontal="center" vertical="center"/>
    </xf>
    <xf numFmtId="2" fontId="119" fillId="0" borderId="24" xfId="0" applyNumberFormat="1" applyFont="1" applyFill="1" applyBorder="1" applyAlignment="1">
      <alignment horizontal="center" vertical="center"/>
    </xf>
    <xf numFmtId="2" fontId="119" fillId="0" borderId="70" xfId="0" applyNumberFormat="1" applyFont="1" applyFill="1" applyBorder="1" applyAlignment="1">
      <alignment horizontal="center" vertical="center"/>
    </xf>
    <xf numFmtId="2" fontId="119" fillId="0" borderId="55" xfId="0" applyNumberFormat="1" applyFont="1" applyFill="1" applyBorder="1" applyAlignment="1">
      <alignment horizontal="center" vertical="center"/>
    </xf>
    <xf numFmtId="2" fontId="119" fillId="0" borderId="23" xfId="0" applyNumberFormat="1" applyFont="1" applyFill="1" applyBorder="1" applyAlignment="1">
      <alignment horizontal="center" vertical="center"/>
    </xf>
    <xf numFmtId="2" fontId="119" fillId="0" borderId="71" xfId="0" applyNumberFormat="1" applyFont="1" applyFill="1" applyBorder="1" applyAlignment="1">
      <alignment horizontal="center" vertical="center"/>
    </xf>
    <xf numFmtId="2" fontId="30" fillId="0" borderId="59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73" xfId="0" applyNumberFormat="1" applyFont="1" applyBorder="1" applyAlignment="1">
      <alignment horizontal="center" vertical="center"/>
    </xf>
    <xf numFmtId="2" fontId="115" fillId="56" borderId="13" xfId="0" applyNumberFormat="1" applyFont="1" applyFill="1" applyBorder="1" applyAlignment="1">
      <alignment horizontal="center" vertical="center"/>
    </xf>
    <xf numFmtId="2" fontId="119" fillId="20" borderId="51" xfId="0" applyNumberFormat="1" applyFont="1" applyFill="1" applyBorder="1" applyAlignment="1">
      <alignment horizontal="center" vertical="center"/>
    </xf>
    <xf numFmtId="2" fontId="119" fillId="20" borderId="24" xfId="0" applyNumberFormat="1" applyFont="1" applyFill="1" applyBorder="1" applyAlignment="1">
      <alignment horizontal="center" vertical="center"/>
    </xf>
    <xf numFmtId="2" fontId="119" fillId="20" borderId="70" xfId="0" applyNumberFormat="1" applyFont="1" applyFill="1" applyBorder="1" applyAlignment="1">
      <alignment horizontal="center" vertical="center"/>
    </xf>
    <xf numFmtId="2" fontId="119" fillId="20" borderId="55" xfId="0" applyNumberFormat="1" applyFont="1" applyFill="1" applyBorder="1" applyAlignment="1">
      <alignment horizontal="center" vertical="center"/>
    </xf>
    <xf numFmtId="2" fontId="119" fillId="20" borderId="23" xfId="0" applyNumberFormat="1" applyFont="1" applyFill="1" applyBorder="1" applyAlignment="1">
      <alignment horizontal="center" vertical="center"/>
    </xf>
    <xf numFmtId="2" fontId="119" fillId="20" borderId="71" xfId="0" applyNumberFormat="1" applyFont="1" applyFill="1" applyBorder="1" applyAlignment="1">
      <alignment horizontal="center" vertical="center"/>
    </xf>
    <xf numFmtId="0" fontId="32" fillId="0" borderId="31" xfId="0" applyNumberFormat="1" applyFont="1" applyBorder="1" applyAlignment="1">
      <alignment horizontal="center" vertical="top"/>
    </xf>
    <xf numFmtId="0" fontId="32" fillId="0" borderId="64" xfId="0" applyNumberFormat="1" applyFont="1" applyBorder="1" applyAlignment="1">
      <alignment horizontal="center" vertical="top"/>
    </xf>
    <xf numFmtId="0" fontId="32" fillId="0" borderId="72" xfId="0" applyNumberFormat="1" applyFont="1" applyBorder="1" applyAlignment="1">
      <alignment horizontal="center" vertical="top"/>
    </xf>
    <xf numFmtId="0" fontId="115" fillId="56" borderId="13" xfId="0" applyNumberFormat="1" applyFont="1" applyFill="1" applyBorder="1" applyAlignment="1">
      <alignment horizontal="center" vertical="center"/>
    </xf>
    <xf numFmtId="0" fontId="30" fillId="0" borderId="51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70" xfId="0" applyNumberFormat="1" applyFont="1" applyBorder="1" applyAlignment="1">
      <alignment horizontal="center" vertical="center"/>
    </xf>
    <xf numFmtId="0" fontId="30" fillId="0" borderId="55" xfId="0" applyNumberFormat="1" applyFont="1" applyBorder="1" applyAlignment="1">
      <alignment horizontal="center" vertical="center"/>
    </xf>
    <xf numFmtId="0" fontId="30" fillId="0" borderId="23" xfId="0" applyNumberFormat="1" applyFont="1" applyBorder="1" applyAlignment="1">
      <alignment horizontal="center" vertical="center"/>
    </xf>
    <xf numFmtId="0" fontId="30" fillId="0" borderId="7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0" fillId="0" borderId="51" xfId="0" applyNumberFormat="1" applyFont="1" applyFill="1" applyBorder="1" applyAlignment="1">
      <alignment horizontal="center" vertical="center"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70" xfId="0" applyNumberFormat="1" applyFont="1" applyFill="1" applyBorder="1" applyAlignment="1">
      <alignment horizontal="center" vertical="center"/>
    </xf>
    <xf numFmtId="0" fontId="30" fillId="0" borderId="55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center" vertical="center"/>
    </xf>
    <xf numFmtId="0" fontId="30" fillId="0" borderId="71" xfId="0" applyNumberFormat="1" applyFont="1" applyFill="1" applyBorder="1" applyAlignment="1">
      <alignment horizontal="center" vertical="center"/>
    </xf>
    <xf numFmtId="0" fontId="30" fillId="0" borderId="59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73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115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vertical="center"/>
    </xf>
    <xf numFmtId="49" fontId="30" fillId="0" borderId="51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49" fontId="30" fillId="0" borderId="70" xfId="0" applyNumberFormat="1" applyFont="1" applyBorder="1" applyAlignment="1">
      <alignment horizontal="center" vertical="center"/>
    </xf>
    <xf numFmtId="49" fontId="30" fillId="0" borderId="59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73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left" vertical="center"/>
    </xf>
    <xf numFmtId="49" fontId="30" fillId="0" borderId="59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30" fillId="0" borderId="73" xfId="0" applyNumberFormat="1" applyFont="1" applyBorder="1" applyAlignment="1">
      <alignment horizontal="left" vertical="center"/>
    </xf>
    <xf numFmtId="49" fontId="30" fillId="0" borderId="13" xfId="0" applyNumberFormat="1" applyFont="1" applyBorder="1" applyAlignment="1">
      <alignment horizontal="center"/>
    </xf>
    <xf numFmtId="49" fontId="30" fillId="20" borderId="51" xfId="0" applyNumberFormat="1" applyFont="1" applyFill="1" applyBorder="1" applyAlignment="1">
      <alignment horizontal="center" vertical="center"/>
    </xf>
    <xf numFmtId="49" fontId="30" fillId="20" borderId="24" xfId="0" applyNumberFormat="1" applyFont="1" applyFill="1" applyBorder="1" applyAlignment="1">
      <alignment horizontal="center" vertical="center"/>
    </xf>
    <xf numFmtId="49" fontId="30" fillId="20" borderId="70" xfId="0" applyNumberFormat="1" applyFont="1" applyFill="1" applyBorder="1" applyAlignment="1">
      <alignment horizontal="center" vertical="center"/>
    </xf>
    <xf numFmtId="49" fontId="30" fillId="20" borderId="55" xfId="0" applyNumberFormat="1" applyFont="1" applyFill="1" applyBorder="1" applyAlignment="1">
      <alignment horizontal="center" vertical="center"/>
    </xf>
    <xf numFmtId="49" fontId="30" fillId="20" borderId="23" xfId="0" applyNumberFormat="1" applyFont="1" applyFill="1" applyBorder="1" applyAlignment="1">
      <alignment horizontal="center" vertical="center"/>
    </xf>
    <xf numFmtId="49" fontId="30" fillId="20" borderId="71" xfId="0" applyNumberFormat="1" applyFont="1" applyFill="1" applyBorder="1" applyAlignment="1">
      <alignment horizontal="center" vertical="center"/>
    </xf>
    <xf numFmtId="49" fontId="30" fillId="0" borderId="55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71" xfId="0" applyNumberFormat="1" applyFont="1" applyBorder="1" applyAlignment="1">
      <alignment horizontal="center" vertical="center"/>
    </xf>
    <xf numFmtId="49" fontId="115" fillId="56" borderId="13" xfId="0" applyNumberFormat="1" applyFont="1" applyFill="1" applyBorder="1" applyAlignment="1">
      <alignment horizontal="center" vertical="center"/>
    </xf>
    <xf numFmtId="49" fontId="30" fillId="0" borderId="51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49" fontId="30" fillId="0" borderId="70" xfId="0" applyNumberFormat="1" applyFont="1" applyFill="1" applyBorder="1" applyAlignment="1">
      <alignment horizontal="center" vertical="center"/>
    </xf>
    <xf numFmtId="49" fontId="30" fillId="0" borderId="55" xfId="0" applyNumberFormat="1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center" vertical="center"/>
    </xf>
    <xf numFmtId="49" fontId="30" fillId="0" borderId="71" xfId="0" applyNumberFormat="1" applyFont="1" applyFill="1" applyBorder="1" applyAlignment="1">
      <alignment horizontal="center" vertical="center"/>
    </xf>
    <xf numFmtId="0" fontId="4" fillId="57" borderId="31" xfId="0" applyNumberFormat="1" applyFont="1" applyFill="1" applyBorder="1" applyAlignment="1">
      <alignment horizontal="center" vertical="top"/>
    </xf>
    <xf numFmtId="0" fontId="4" fillId="57" borderId="64" xfId="0" applyNumberFormat="1" applyFont="1" applyFill="1" applyBorder="1" applyAlignment="1">
      <alignment horizontal="center" vertical="top"/>
    </xf>
    <xf numFmtId="0" fontId="4" fillId="57" borderId="72" xfId="0" applyNumberFormat="1" applyFont="1" applyFill="1" applyBorder="1" applyAlignment="1">
      <alignment horizontal="center" vertical="top"/>
    </xf>
    <xf numFmtId="0" fontId="32" fillId="0" borderId="54" xfId="0" applyNumberFormat="1" applyFont="1" applyBorder="1" applyAlignment="1">
      <alignment horizontal="center" vertical="top"/>
    </xf>
    <xf numFmtId="0" fontId="32" fillId="0" borderId="50" xfId="0" applyNumberFormat="1" applyFont="1" applyBorder="1" applyAlignment="1">
      <alignment horizontal="center" vertical="top"/>
    </xf>
    <xf numFmtId="0" fontId="33" fillId="0" borderId="58" xfId="0" applyNumberFormat="1" applyFont="1" applyBorder="1" applyAlignment="1">
      <alignment horizontal="left" vertical="top"/>
    </xf>
    <xf numFmtId="0" fontId="33" fillId="0" borderId="59" xfId="0" applyNumberFormat="1" applyFont="1" applyBorder="1" applyAlignment="1">
      <alignment horizontal="left" vertical="top"/>
    </xf>
    <xf numFmtId="49" fontId="30" fillId="0" borderId="50" xfId="0" applyNumberFormat="1" applyFont="1" applyFill="1" applyBorder="1" applyAlignment="1">
      <alignment horizontal="left" vertical="center"/>
    </xf>
    <xf numFmtId="49" fontId="30" fillId="0" borderId="54" xfId="0" applyNumberFormat="1" applyFont="1" applyFill="1" applyBorder="1" applyAlignment="1">
      <alignment horizontal="left" vertical="center"/>
    </xf>
    <xf numFmtId="49" fontId="30" fillId="20" borderId="54" xfId="0" applyNumberFormat="1" applyFont="1" applyFill="1" applyBorder="1" applyAlignment="1">
      <alignment horizontal="left" vertical="center"/>
    </xf>
    <xf numFmtId="49" fontId="30" fillId="20" borderId="50" xfId="0" applyNumberFormat="1" applyFont="1" applyFill="1" applyBorder="1" applyAlignment="1">
      <alignment horizontal="left" vertical="center"/>
    </xf>
    <xf numFmtId="49" fontId="30" fillId="0" borderId="54" xfId="0" applyNumberFormat="1" applyFont="1" applyBorder="1" applyAlignment="1">
      <alignment horizontal="left" vertical="center"/>
    </xf>
    <xf numFmtId="49" fontId="30" fillId="0" borderId="31" xfId="0" applyNumberFormat="1" applyFont="1" applyBorder="1" applyAlignment="1">
      <alignment horizontal="left" vertical="center"/>
    </xf>
    <xf numFmtId="49" fontId="30" fillId="0" borderId="64" xfId="0" applyNumberFormat="1" applyFont="1" applyBorder="1" applyAlignment="1">
      <alignment horizontal="left" vertical="center"/>
    </xf>
    <xf numFmtId="49" fontId="30" fillId="0" borderId="72" xfId="0" applyNumberFormat="1" applyFont="1" applyBorder="1" applyAlignment="1">
      <alignment horizontal="left" vertical="center"/>
    </xf>
    <xf numFmtId="49" fontId="30" fillId="20" borderId="13" xfId="0" applyNumberFormat="1" applyFont="1" applyFill="1" applyBorder="1" applyAlignment="1">
      <alignment horizontal="left" vertical="center"/>
    </xf>
    <xf numFmtId="49" fontId="31" fillId="0" borderId="31" xfId="0" applyNumberFormat="1" applyFont="1" applyBorder="1" applyAlignment="1">
      <alignment horizontal="left"/>
    </xf>
    <xf numFmtId="49" fontId="31" fillId="0" borderId="64" xfId="0" applyNumberFormat="1" applyFont="1" applyBorder="1" applyAlignment="1">
      <alignment horizontal="left"/>
    </xf>
    <xf numFmtId="49" fontId="31" fillId="0" borderId="72" xfId="0" applyNumberFormat="1" applyFont="1" applyBorder="1" applyAlignment="1">
      <alignment horizontal="left"/>
    </xf>
    <xf numFmtId="0" fontId="115" fillId="56" borderId="13" xfId="0" applyNumberFormat="1" applyFont="1" applyFill="1" applyBorder="1" applyAlignment="1">
      <alignment horizontal="center" vertical="center" wrapText="1"/>
    </xf>
    <xf numFmtId="0" fontId="30" fillId="57" borderId="31" xfId="0" applyNumberFormat="1" applyFont="1" applyFill="1" applyBorder="1" applyAlignment="1">
      <alignment horizontal="left" vertical="top"/>
    </xf>
    <xf numFmtId="0" fontId="30" fillId="57" borderId="64" xfId="0" applyNumberFormat="1" applyFont="1" applyFill="1" applyBorder="1" applyAlignment="1">
      <alignment horizontal="left" vertical="top"/>
    </xf>
    <xf numFmtId="0" fontId="30" fillId="57" borderId="72" xfId="0" applyNumberFormat="1" applyFont="1" applyFill="1" applyBorder="1" applyAlignment="1">
      <alignment horizontal="left" vertical="top"/>
    </xf>
    <xf numFmtId="2" fontId="119" fillId="57" borderId="31" xfId="0" applyNumberFormat="1" applyFont="1" applyFill="1" applyBorder="1" applyAlignment="1">
      <alignment horizontal="center" vertical="top"/>
    </xf>
    <xf numFmtId="0" fontId="119" fillId="57" borderId="64" xfId="0" applyNumberFormat="1" applyFont="1" applyFill="1" applyBorder="1" applyAlignment="1">
      <alignment horizontal="center" vertical="top"/>
    </xf>
    <xf numFmtId="0" fontId="119" fillId="57" borderId="72" xfId="0" applyNumberFormat="1" applyFont="1" applyFill="1" applyBorder="1" applyAlignment="1">
      <alignment horizontal="center" vertical="top"/>
    </xf>
    <xf numFmtId="1" fontId="33" fillId="0" borderId="31" xfId="0" applyNumberFormat="1" applyFont="1" applyFill="1" applyBorder="1" applyAlignment="1">
      <alignment horizontal="center" vertical="center" wrapText="1"/>
    </xf>
    <xf numFmtId="1" fontId="33" fillId="0" borderId="64" xfId="0" applyNumberFormat="1" applyFont="1" applyFill="1" applyBorder="1" applyAlignment="1">
      <alignment horizontal="center" vertical="center" wrapText="1"/>
    </xf>
    <xf numFmtId="1" fontId="33" fillId="0" borderId="72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 wrapText="1"/>
    </xf>
    <xf numFmtId="2" fontId="33" fillId="0" borderId="64" xfId="0" applyNumberFormat="1" applyFont="1" applyFill="1" applyBorder="1" applyAlignment="1">
      <alignment horizontal="center" vertical="center" wrapText="1"/>
    </xf>
    <xf numFmtId="2" fontId="33" fillId="0" borderId="72" xfId="0" applyNumberFormat="1" applyFont="1" applyFill="1" applyBorder="1" applyAlignment="1">
      <alignment horizontal="center" vertical="center" wrapText="1"/>
    </xf>
    <xf numFmtId="0" fontId="33" fillId="0" borderId="31" xfId="0" applyNumberFormat="1" applyFont="1" applyFill="1" applyBorder="1" applyAlignment="1">
      <alignment horizontal="center" vertical="center" wrapText="1"/>
    </xf>
    <xf numFmtId="0" fontId="33" fillId="0" borderId="64" xfId="0" applyNumberFormat="1" applyFont="1" applyFill="1" applyBorder="1" applyAlignment="1">
      <alignment horizontal="center" vertical="center" wrapText="1"/>
    </xf>
    <xf numFmtId="0" fontId="33" fillId="0" borderId="72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30" fillId="0" borderId="64" xfId="0" applyNumberFormat="1" applyFont="1" applyFill="1" applyBorder="1" applyAlignment="1">
      <alignment horizontal="center" vertical="center" wrapText="1"/>
    </xf>
    <xf numFmtId="0" fontId="30" fillId="0" borderId="72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49" fontId="30" fillId="0" borderId="72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left" vertical="center" wrapText="1"/>
    </xf>
    <xf numFmtId="0" fontId="30" fillId="0" borderId="64" xfId="0" applyNumberFormat="1" applyFont="1" applyFill="1" applyBorder="1" applyAlignment="1">
      <alignment horizontal="left" vertical="center" wrapText="1"/>
    </xf>
    <xf numFmtId="0" fontId="30" fillId="0" borderId="72" xfId="0" applyNumberFormat="1" applyFont="1" applyFill="1" applyBorder="1" applyAlignment="1">
      <alignment horizontal="left" vertical="center" wrapText="1"/>
    </xf>
    <xf numFmtId="2" fontId="101" fillId="0" borderId="31" xfId="0" applyNumberFormat="1" applyFont="1" applyFill="1" applyBorder="1" applyAlignment="1">
      <alignment horizontal="center" vertical="center" wrapText="1"/>
    </xf>
    <xf numFmtId="2" fontId="101" fillId="0" borderId="64" xfId="0" applyNumberFormat="1" applyFont="1" applyFill="1" applyBorder="1" applyAlignment="1">
      <alignment horizontal="center" vertical="center" wrapText="1"/>
    </xf>
    <xf numFmtId="2" fontId="101" fillId="0" borderId="72" xfId="0" applyNumberFormat="1" applyFont="1" applyFill="1" applyBorder="1" applyAlignment="1">
      <alignment horizontal="center" vertical="center" wrapText="1"/>
    </xf>
    <xf numFmtId="2" fontId="32" fillId="56" borderId="31" xfId="0" applyNumberFormat="1" applyFont="1" applyFill="1" applyBorder="1" applyAlignment="1">
      <alignment horizontal="center" vertical="center" wrapText="1"/>
    </xf>
    <xf numFmtId="2" fontId="32" fillId="56" borderId="64" xfId="0" applyNumberFormat="1" applyFont="1" applyFill="1" applyBorder="1" applyAlignment="1">
      <alignment horizontal="center" vertical="center" wrapText="1"/>
    </xf>
    <xf numFmtId="2" fontId="32" fillId="56" borderId="72" xfId="0" applyNumberFormat="1" applyFont="1" applyFill="1" applyBorder="1" applyAlignment="1">
      <alignment horizontal="center" vertical="center" wrapText="1"/>
    </xf>
    <xf numFmtId="0" fontId="101" fillId="0" borderId="31" xfId="0" applyNumberFormat="1" applyFont="1" applyFill="1" applyBorder="1" applyAlignment="1">
      <alignment horizontal="center" vertical="center" wrapText="1"/>
    </xf>
    <xf numFmtId="0" fontId="101" fillId="0" borderId="64" xfId="0" applyNumberFormat="1" applyFont="1" applyFill="1" applyBorder="1" applyAlignment="1">
      <alignment horizontal="center" vertical="center" wrapText="1"/>
    </xf>
    <xf numFmtId="0" fontId="101" fillId="0" borderId="72" xfId="0" applyNumberFormat="1" applyFont="1" applyFill="1" applyBorder="1" applyAlignment="1">
      <alignment horizontal="center" vertical="center" wrapText="1"/>
    </xf>
    <xf numFmtId="0" fontId="32" fillId="56" borderId="31" xfId="0" applyNumberFormat="1" applyFont="1" applyFill="1" applyBorder="1" applyAlignment="1">
      <alignment horizontal="center" vertical="center" wrapText="1"/>
    </xf>
    <xf numFmtId="0" fontId="32" fillId="56" borderId="64" xfId="0" applyNumberFormat="1" applyFont="1" applyFill="1" applyBorder="1" applyAlignment="1">
      <alignment horizontal="center" vertical="center" wrapText="1"/>
    </xf>
    <xf numFmtId="0" fontId="32" fillId="56" borderId="72" xfId="0" applyNumberFormat="1" applyFont="1" applyFill="1" applyBorder="1" applyAlignment="1">
      <alignment horizontal="center" vertical="center" wrapText="1"/>
    </xf>
    <xf numFmtId="1" fontId="101" fillId="0" borderId="31" xfId="0" applyNumberFormat="1" applyFont="1" applyFill="1" applyBorder="1" applyAlignment="1">
      <alignment horizontal="center" vertical="center" wrapText="1"/>
    </xf>
    <xf numFmtId="1" fontId="101" fillId="0" borderId="64" xfId="0" applyNumberFormat="1" applyFont="1" applyFill="1" applyBorder="1" applyAlignment="1">
      <alignment horizontal="center" vertical="center" wrapText="1"/>
    </xf>
    <xf numFmtId="1" fontId="101" fillId="0" borderId="72" xfId="0" applyNumberFormat="1" applyFont="1" applyFill="1" applyBorder="1" applyAlignment="1">
      <alignment horizontal="center" vertical="center" wrapText="1"/>
    </xf>
    <xf numFmtId="1" fontId="32" fillId="56" borderId="31" xfId="0" applyNumberFormat="1" applyFont="1" applyFill="1" applyBorder="1" applyAlignment="1">
      <alignment horizontal="center" vertical="center" wrapText="1"/>
    </xf>
    <xf numFmtId="1" fontId="32" fillId="56" borderId="64" xfId="0" applyNumberFormat="1" applyFont="1" applyFill="1" applyBorder="1" applyAlignment="1">
      <alignment horizontal="center" vertical="center" wrapText="1"/>
    </xf>
    <xf numFmtId="1" fontId="32" fillId="56" borderId="72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 wrapText="1"/>
    </xf>
    <xf numFmtId="49" fontId="30" fillId="20" borderId="31" xfId="0" applyNumberFormat="1" applyFont="1" applyFill="1" applyBorder="1" applyAlignment="1">
      <alignment horizontal="center" vertical="center" wrapText="1"/>
    </xf>
    <xf numFmtId="49" fontId="30" fillId="20" borderId="72" xfId="0" applyNumberFormat="1" applyFont="1" applyFill="1" applyBorder="1" applyAlignment="1">
      <alignment horizontal="center" vertical="center" wrapText="1"/>
    </xf>
    <xf numFmtId="49" fontId="4" fillId="56" borderId="31" xfId="0" applyNumberFormat="1" applyFont="1" applyFill="1" applyBorder="1" applyAlignment="1">
      <alignment horizontal="center" vertical="center" wrapText="1"/>
    </xf>
    <xf numFmtId="49" fontId="4" fillId="56" borderId="72" xfId="0" applyNumberFormat="1" applyFont="1" applyFill="1" applyBorder="1" applyAlignment="1">
      <alignment horizontal="center" vertical="center" wrapText="1"/>
    </xf>
    <xf numFmtId="0" fontId="30" fillId="20" borderId="31" xfId="0" applyNumberFormat="1" applyFont="1" applyFill="1" applyBorder="1" applyAlignment="1">
      <alignment horizontal="left" vertical="center" wrapText="1"/>
    </xf>
    <xf numFmtId="0" fontId="30" fillId="20" borderId="64" xfId="0" applyNumberFormat="1" applyFont="1" applyFill="1" applyBorder="1" applyAlignment="1">
      <alignment horizontal="left" vertical="center" wrapText="1"/>
    </xf>
    <xf numFmtId="0" fontId="30" fillId="20" borderId="72" xfId="0" applyNumberFormat="1" applyFont="1" applyFill="1" applyBorder="1" applyAlignment="1">
      <alignment horizontal="left" vertical="center" wrapText="1"/>
    </xf>
    <xf numFmtId="0" fontId="4" fillId="56" borderId="31" xfId="0" applyNumberFormat="1" applyFont="1" applyFill="1" applyBorder="1" applyAlignment="1">
      <alignment horizontal="left" vertical="center" wrapText="1"/>
    </xf>
    <xf numFmtId="0" fontId="4" fillId="56" borderId="64" xfId="0" applyNumberFormat="1" applyFont="1" applyFill="1" applyBorder="1" applyAlignment="1">
      <alignment horizontal="left" vertical="center" wrapText="1"/>
    </xf>
    <xf numFmtId="0" fontId="4" fillId="56" borderId="72" xfId="0" applyNumberFormat="1" applyFont="1" applyFill="1" applyBorder="1" applyAlignment="1">
      <alignment horizontal="left" vertical="center" wrapText="1"/>
    </xf>
    <xf numFmtId="0" fontId="101" fillId="56" borderId="31" xfId="0" applyNumberFormat="1" applyFont="1" applyFill="1" applyBorder="1" applyAlignment="1">
      <alignment horizontal="center" vertical="center" wrapText="1"/>
    </xf>
    <xf numFmtId="0" fontId="101" fillId="56" borderId="64" xfId="0" applyNumberFormat="1" applyFont="1" applyFill="1" applyBorder="1" applyAlignment="1">
      <alignment horizontal="center" vertical="center" wrapText="1"/>
    </xf>
    <xf numFmtId="0" fontId="101" fillId="56" borderId="72" xfId="0" applyNumberFormat="1" applyFont="1" applyFill="1" applyBorder="1" applyAlignment="1">
      <alignment horizontal="center" vertical="center" wrapText="1"/>
    </xf>
    <xf numFmtId="49" fontId="115" fillId="56" borderId="31" xfId="0" applyNumberFormat="1" applyFont="1" applyFill="1" applyBorder="1" applyAlignment="1">
      <alignment horizontal="center" vertical="center" wrapText="1"/>
    </xf>
    <xf numFmtId="49" fontId="115" fillId="56" borderId="72" xfId="0" applyNumberFormat="1" applyFont="1" applyFill="1" applyBorder="1" applyAlignment="1">
      <alignment horizontal="center" vertical="center" wrapText="1"/>
    </xf>
    <xf numFmtId="0" fontId="115" fillId="56" borderId="31" xfId="0" applyNumberFormat="1" applyFont="1" applyFill="1" applyBorder="1" applyAlignment="1">
      <alignment horizontal="left" vertical="center" wrapText="1"/>
    </xf>
    <xf numFmtId="0" fontId="115" fillId="56" borderId="64" xfId="0" applyNumberFormat="1" applyFont="1" applyFill="1" applyBorder="1" applyAlignment="1">
      <alignment horizontal="left" vertical="center" wrapText="1"/>
    </xf>
    <xf numFmtId="0" fontId="115" fillId="56" borderId="72" xfId="0" applyNumberFormat="1" applyFont="1" applyFill="1" applyBorder="1" applyAlignment="1">
      <alignment horizontal="left" vertical="center" wrapText="1"/>
    </xf>
    <xf numFmtId="0" fontId="32" fillId="0" borderId="31" xfId="0" applyNumberFormat="1" applyFont="1" applyFill="1" applyBorder="1" applyAlignment="1">
      <alignment horizontal="center" vertical="center" wrapText="1"/>
    </xf>
    <xf numFmtId="0" fontId="32" fillId="0" borderId="64" xfId="0" applyNumberFormat="1" applyFont="1" applyFill="1" applyBorder="1" applyAlignment="1">
      <alignment horizontal="center" vertical="center" wrapText="1"/>
    </xf>
    <xf numFmtId="0" fontId="32" fillId="0" borderId="72" xfId="0" applyNumberFormat="1" applyFont="1" applyFill="1" applyBorder="1" applyAlignment="1">
      <alignment horizontal="center" vertical="center" wrapText="1"/>
    </xf>
    <xf numFmtId="0" fontId="120" fillId="0" borderId="0" xfId="0" applyNumberFormat="1" applyFont="1" applyBorder="1" applyAlignment="1">
      <alignment horizontal="center" vertical="center"/>
    </xf>
    <xf numFmtId="2" fontId="30" fillId="0" borderId="31" xfId="0" applyNumberFormat="1" applyFont="1" applyFill="1" applyBorder="1" applyAlignment="1">
      <alignment horizontal="center" vertical="center" wrapText="1"/>
    </xf>
    <xf numFmtId="2" fontId="30" fillId="0" borderId="64" xfId="0" applyNumberFormat="1" applyFont="1" applyFill="1" applyBorder="1" applyAlignment="1">
      <alignment horizontal="center" vertical="center" wrapText="1"/>
    </xf>
    <xf numFmtId="2" fontId="30" fillId="0" borderId="72" xfId="0" applyNumberFormat="1" applyFont="1" applyFill="1" applyBorder="1" applyAlignment="1">
      <alignment horizontal="center" vertical="center" wrapText="1"/>
    </xf>
    <xf numFmtId="1" fontId="101" fillId="56" borderId="31" xfId="0" applyNumberFormat="1" applyFont="1" applyFill="1" applyBorder="1" applyAlignment="1">
      <alignment horizontal="center" vertical="center" wrapText="1"/>
    </xf>
    <xf numFmtId="1" fontId="101" fillId="56" borderId="64" xfId="0" applyNumberFormat="1" applyFont="1" applyFill="1" applyBorder="1" applyAlignment="1">
      <alignment horizontal="center" vertical="center" wrapText="1"/>
    </xf>
    <xf numFmtId="1" fontId="101" fillId="56" borderId="72" xfId="0" applyNumberFormat="1" applyFont="1" applyFill="1" applyBorder="1" applyAlignment="1">
      <alignment horizontal="center" vertical="center" wrapText="1"/>
    </xf>
    <xf numFmtId="0" fontId="32" fillId="0" borderId="50" xfId="0" applyNumberFormat="1" applyFont="1" applyBorder="1" applyAlignment="1">
      <alignment horizontal="center" vertical="center"/>
    </xf>
    <xf numFmtId="0" fontId="32" fillId="0" borderId="58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 wrapText="1"/>
    </xf>
    <xf numFmtId="49" fontId="30" fillId="20" borderId="54" xfId="0" applyNumberFormat="1" applyFont="1" applyFill="1" applyBorder="1" applyAlignment="1">
      <alignment horizontal="center" vertical="center" wrapText="1"/>
    </xf>
    <xf numFmtId="0" fontId="101" fillId="0" borderId="58" xfId="0" applyNumberFormat="1" applyFont="1" applyBorder="1" applyAlignment="1">
      <alignment horizontal="center" vertical="center"/>
    </xf>
    <xf numFmtId="0" fontId="30" fillId="0" borderId="54" xfId="0" applyNumberFormat="1" applyFont="1" applyBorder="1" applyAlignment="1">
      <alignment horizontal="right" vertical="center" wrapText="1"/>
    </xf>
    <xf numFmtId="0" fontId="30" fillId="0" borderId="54" xfId="0" applyNumberFormat="1" applyFont="1" applyFill="1" applyBorder="1" applyAlignment="1">
      <alignment horizontal="right" vertical="center" wrapText="1"/>
    </xf>
    <xf numFmtId="0" fontId="32" fillId="0" borderId="31" xfId="0" applyNumberFormat="1" applyFont="1" applyBorder="1" applyAlignment="1">
      <alignment horizontal="center" vertical="center"/>
    </xf>
    <xf numFmtId="0" fontId="32" fillId="0" borderId="64" xfId="0" applyNumberFormat="1" applyFont="1" applyBorder="1" applyAlignment="1">
      <alignment horizontal="center" vertical="center"/>
    </xf>
    <xf numFmtId="0" fontId="32" fillId="0" borderId="72" xfId="0" applyNumberFormat="1" applyFont="1" applyBorder="1" applyAlignment="1">
      <alignment horizontal="center" vertical="center"/>
    </xf>
    <xf numFmtId="2" fontId="119" fillId="0" borderId="54" xfId="0" applyNumberFormat="1" applyFont="1" applyBorder="1" applyAlignment="1">
      <alignment horizontal="center" vertical="center" wrapText="1"/>
    </xf>
    <xf numFmtId="0" fontId="32" fillId="0" borderId="54" xfId="0" applyNumberFormat="1" applyFont="1" applyBorder="1" applyAlignment="1">
      <alignment horizontal="center" vertical="center"/>
    </xf>
    <xf numFmtId="0" fontId="30" fillId="0" borderId="31" xfId="0" applyNumberFormat="1" applyFont="1" applyBorder="1" applyAlignment="1">
      <alignment horizontal="left" vertical="center" wrapText="1"/>
    </xf>
    <xf numFmtId="0" fontId="30" fillId="0" borderId="64" xfId="0" applyNumberFormat="1" applyFont="1" applyBorder="1" applyAlignment="1">
      <alignment horizontal="left" vertical="center" wrapText="1"/>
    </xf>
    <xf numFmtId="0" fontId="30" fillId="0" borderId="72" xfId="0" applyNumberFormat="1" applyFont="1" applyBorder="1" applyAlignment="1">
      <alignment horizontal="left" vertical="center" wrapText="1"/>
    </xf>
    <xf numFmtId="2" fontId="119" fillId="0" borderId="54" xfId="0" applyNumberFormat="1" applyFont="1" applyFill="1" applyBorder="1" applyAlignment="1">
      <alignment horizontal="center" vertical="center" wrapText="1"/>
    </xf>
    <xf numFmtId="195" fontId="101" fillId="56" borderId="31" xfId="0" applyNumberFormat="1" applyFont="1" applyFill="1" applyBorder="1" applyAlignment="1">
      <alignment horizontal="center" vertical="center" wrapText="1"/>
    </xf>
    <xf numFmtId="195" fontId="101" fillId="56" borderId="64" xfId="0" applyNumberFormat="1" applyFont="1" applyFill="1" applyBorder="1" applyAlignment="1">
      <alignment horizontal="center" vertical="center" wrapText="1"/>
    </xf>
    <xf numFmtId="195" fontId="101" fillId="56" borderId="72" xfId="0" applyNumberFormat="1" applyFont="1" applyFill="1" applyBorder="1" applyAlignment="1">
      <alignment horizontal="center" vertical="center" wrapText="1"/>
    </xf>
    <xf numFmtId="2" fontId="101" fillId="56" borderId="31" xfId="0" applyNumberFormat="1" applyFont="1" applyFill="1" applyBorder="1" applyAlignment="1">
      <alignment horizontal="center" vertical="center" wrapText="1"/>
    </xf>
    <xf numFmtId="2" fontId="101" fillId="56" borderId="64" xfId="0" applyNumberFormat="1" applyFont="1" applyFill="1" applyBorder="1" applyAlignment="1">
      <alignment horizontal="center" vertical="center" wrapText="1"/>
    </xf>
    <xf numFmtId="2" fontId="101" fillId="56" borderId="72" xfId="0" applyNumberFormat="1" applyFont="1" applyFill="1" applyBorder="1" applyAlignment="1">
      <alignment horizontal="center" vertical="center" wrapText="1"/>
    </xf>
    <xf numFmtId="2" fontId="119" fillId="0" borderId="31" xfId="0" applyNumberFormat="1" applyFont="1" applyFill="1" applyBorder="1" applyAlignment="1">
      <alignment horizontal="center" vertical="center" wrapText="1"/>
    </xf>
    <xf numFmtId="2" fontId="119" fillId="0" borderId="64" xfId="0" applyNumberFormat="1" applyFont="1" applyFill="1" applyBorder="1" applyAlignment="1">
      <alignment horizontal="center" vertical="center" wrapText="1"/>
    </xf>
    <xf numFmtId="2" fontId="119" fillId="0" borderId="72" xfId="0" applyNumberFormat="1" applyFont="1" applyFill="1" applyBorder="1" applyAlignment="1">
      <alignment horizontal="center" vertical="center" wrapText="1"/>
    </xf>
    <xf numFmtId="49" fontId="5" fillId="56" borderId="13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49" fontId="5" fillId="56" borderId="31" xfId="0" applyNumberFormat="1" applyFont="1" applyFill="1" applyBorder="1" applyAlignment="1">
      <alignment horizontal="center" vertical="center"/>
    </xf>
    <xf numFmtId="49" fontId="5" fillId="56" borderId="64" xfId="0" applyNumberFormat="1" applyFont="1" applyFill="1" applyBorder="1" applyAlignment="1">
      <alignment horizontal="center" vertical="center"/>
    </xf>
    <xf numFmtId="49" fontId="5" fillId="56" borderId="72" xfId="0" applyNumberFormat="1" applyFont="1" applyFill="1" applyBorder="1" applyAlignment="1">
      <alignment horizontal="center" vertical="center"/>
    </xf>
    <xf numFmtId="49" fontId="5" fillId="56" borderId="31" xfId="0" applyNumberFormat="1" applyFont="1" applyFill="1" applyBorder="1" applyAlignment="1">
      <alignment horizontal="center" vertical="center" wrapText="1"/>
    </xf>
    <xf numFmtId="49" fontId="5" fillId="56" borderId="64" xfId="0" applyNumberFormat="1" applyFont="1" applyFill="1" applyBorder="1" applyAlignment="1">
      <alignment horizontal="center" vertical="center" wrapText="1"/>
    </xf>
    <xf numFmtId="49" fontId="5" fillId="56" borderId="72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56" borderId="13" xfId="0" applyNumberFormat="1" applyFont="1" applyFill="1" applyBorder="1" applyAlignment="1">
      <alignment horizontal="center" vertical="center" wrapText="1"/>
    </xf>
    <xf numFmtId="9" fontId="5" fillId="56" borderId="31" xfId="0" applyNumberFormat="1" applyFont="1" applyFill="1" applyBorder="1" applyAlignment="1">
      <alignment horizontal="center" vertical="center"/>
    </xf>
    <xf numFmtId="9" fontId="5" fillId="56" borderId="64" xfId="0" applyNumberFormat="1" applyFont="1" applyFill="1" applyBorder="1" applyAlignment="1">
      <alignment horizontal="center" vertical="center"/>
    </xf>
    <xf numFmtId="9" fontId="5" fillId="56" borderId="72" xfId="0" applyNumberFormat="1" applyFont="1" applyFill="1" applyBorder="1" applyAlignment="1">
      <alignment horizontal="center" vertical="center"/>
    </xf>
    <xf numFmtId="2" fontId="5" fillId="56" borderId="31" xfId="0" applyNumberFormat="1" applyFont="1" applyFill="1" applyBorder="1" applyAlignment="1">
      <alignment horizontal="center" vertical="center"/>
    </xf>
    <xf numFmtId="2" fontId="5" fillId="56" borderId="64" xfId="0" applyNumberFormat="1" applyFont="1" applyFill="1" applyBorder="1" applyAlignment="1">
      <alignment horizontal="center" vertical="center"/>
    </xf>
    <xf numFmtId="2" fontId="5" fillId="56" borderId="72" xfId="0" applyNumberFormat="1" applyFont="1" applyFill="1" applyBorder="1" applyAlignment="1">
      <alignment horizontal="center" vertical="center"/>
    </xf>
    <xf numFmtId="49" fontId="5" fillId="56" borderId="31" xfId="0" applyNumberFormat="1" applyFont="1" applyFill="1" applyBorder="1" applyAlignment="1">
      <alignment horizontal="left" vertical="center" wrapText="1"/>
    </xf>
    <xf numFmtId="49" fontId="5" fillId="56" borderId="64" xfId="0" applyNumberFormat="1" applyFont="1" applyFill="1" applyBorder="1" applyAlignment="1">
      <alignment horizontal="left" vertical="center" wrapText="1"/>
    </xf>
    <xf numFmtId="49" fontId="5" fillId="56" borderId="72" xfId="0" applyNumberFormat="1" applyFont="1" applyFill="1" applyBorder="1" applyAlignment="1">
      <alignment horizontal="left" vertical="center" wrapText="1"/>
    </xf>
    <xf numFmtId="49" fontId="113" fillId="0" borderId="0" xfId="0" applyNumberFormat="1" applyFont="1" applyBorder="1" applyAlignment="1">
      <alignment horizontal="left"/>
    </xf>
    <xf numFmtId="49" fontId="113" fillId="0" borderId="0" xfId="0" applyNumberFormat="1" applyFont="1" applyBorder="1" applyAlignment="1">
      <alignment horizontal="left" vertical="center" wrapText="1"/>
    </xf>
    <xf numFmtId="0" fontId="5" fillId="56" borderId="31" xfId="0" applyNumberFormat="1" applyFont="1" applyFill="1" applyBorder="1" applyAlignment="1">
      <alignment horizontal="center" vertical="center"/>
    </xf>
    <xf numFmtId="0" fontId="5" fillId="56" borderId="64" xfId="0" applyNumberFormat="1" applyFont="1" applyFill="1" applyBorder="1" applyAlignment="1">
      <alignment horizontal="center" vertical="center"/>
    </xf>
    <xf numFmtId="0" fontId="5" fillId="56" borderId="72" xfId="0" applyNumberFormat="1" applyFont="1" applyFill="1" applyBorder="1" applyAlignment="1">
      <alignment horizontal="center" vertical="center"/>
    </xf>
    <xf numFmtId="9" fontId="113" fillId="56" borderId="31" xfId="0" applyNumberFormat="1" applyFont="1" applyFill="1" applyBorder="1" applyAlignment="1">
      <alignment horizontal="center" vertical="center"/>
    </xf>
    <xf numFmtId="9" fontId="113" fillId="56" borderId="64" xfId="0" applyNumberFormat="1" applyFont="1" applyFill="1" applyBorder="1" applyAlignment="1">
      <alignment horizontal="center" vertical="center"/>
    </xf>
    <xf numFmtId="9" fontId="113" fillId="56" borderId="72" xfId="0" applyNumberFormat="1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113" fillId="56" borderId="31" xfId="0" applyNumberFormat="1" applyFont="1" applyFill="1" applyBorder="1" applyAlignment="1">
      <alignment horizontal="center" vertical="center" wrapText="1"/>
    </xf>
    <xf numFmtId="0" fontId="113" fillId="56" borderId="64" xfId="0" applyNumberFormat="1" applyFont="1" applyFill="1" applyBorder="1" applyAlignment="1">
      <alignment horizontal="center" vertical="center" wrapText="1"/>
    </xf>
    <xf numFmtId="0" fontId="113" fillId="56" borderId="72" xfId="0" applyNumberFormat="1" applyFont="1" applyFill="1" applyBorder="1" applyAlignment="1">
      <alignment horizontal="center" vertical="center" wrapText="1"/>
    </xf>
    <xf numFmtId="0" fontId="113" fillId="56" borderId="31" xfId="0" applyNumberFormat="1" applyFont="1" applyFill="1" applyBorder="1" applyAlignment="1">
      <alignment horizontal="center" vertical="center"/>
    </xf>
    <xf numFmtId="0" fontId="113" fillId="56" borderId="64" xfId="0" applyNumberFormat="1" applyFont="1" applyFill="1" applyBorder="1" applyAlignment="1">
      <alignment horizontal="center" vertical="center"/>
    </xf>
    <xf numFmtId="0" fontId="113" fillId="56" borderId="72" xfId="0" applyNumberFormat="1" applyFont="1" applyFill="1" applyBorder="1" applyAlignment="1">
      <alignment horizontal="center" vertical="center"/>
    </xf>
    <xf numFmtId="0" fontId="113" fillId="56" borderId="31" xfId="0" applyNumberFormat="1" applyFont="1" applyFill="1" applyBorder="1" applyAlignment="1">
      <alignment horizontal="left" vertical="center" wrapText="1"/>
    </xf>
    <xf numFmtId="0" fontId="113" fillId="56" borderId="64" xfId="0" applyNumberFormat="1" applyFont="1" applyFill="1" applyBorder="1" applyAlignment="1">
      <alignment horizontal="left" vertical="center" wrapText="1"/>
    </xf>
    <xf numFmtId="0" fontId="113" fillId="56" borderId="7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113" fillId="56" borderId="13" xfId="0" applyNumberFormat="1" applyFont="1" applyFill="1" applyBorder="1" applyAlignment="1">
      <alignment horizontal="center" vertical="center"/>
    </xf>
    <xf numFmtId="49" fontId="113" fillId="56" borderId="31" xfId="0" applyNumberFormat="1" applyFont="1" applyFill="1" applyBorder="1" applyAlignment="1">
      <alignment horizontal="center" vertical="center" wrapText="1"/>
    </xf>
    <xf numFmtId="49" fontId="113" fillId="56" borderId="64" xfId="0" applyNumberFormat="1" applyFont="1" applyFill="1" applyBorder="1" applyAlignment="1">
      <alignment horizontal="center" vertical="center" wrapText="1"/>
    </xf>
    <xf numFmtId="49" fontId="113" fillId="56" borderId="72" xfId="0" applyNumberFormat="1" applyFont="1" applyFill="1" applyBorder="1" applyAlignment="1">
      <alignment horizontal="center" vertical="center" wrapText="1"/>
    </xf>
    <xf numFmtId="49" fontId="113" fillId="56" borderId="31" xfId="0" applyNumberFormat="1" applyFont="1" applyFill="1" applyBorder="1" applyAlignment="1">
      <alignment horizontal="center" vertical="center"/>
    </xf>
    <xf numFmtId="49" fontId="113" fillId="56" borderId="64" xfId="0" applyNumberFormat="1" applyFont="1" applyFill="1" applyBorder="1" applyAlignment="1">
      <alignment horizontal="center" vertical="center"/>
    </xf>
    <xf numFmtId="49" fontId="113" fillId="56" borderId="72" xfId="0" applyNumberFormat="1" applyFont="1" applyFill="1" applyBorder="1" applyAlignment="1">
      <alignment horizontal="center" vertical="center"/>
    </xf>
    <xf numFmtId="49" fontId="113" fillId="56" borderId="13" xfId="0" applyNumberFormat="1" applyFont="1" applyFill="1" applyBorder="1" applyAlignment="1">
      <alignment horizontal="center" vertical="center" wrapText="1"/>
    </xf>
    <xf numFmtId="49" fontId="113" fillId="56" borderId="31" xfId="0" applyNumberFormat="1" applyFont="1" applyFill="1" applyBorder="1" applyAlignment="1">
      <alignment vertical="center" wrapText="1"/>
    </xf>
    <xf numFmtId="49" fontId="113" fillId="56" borderId="64" xfId="0" applyNumberFormat="1" applyFont="1" applyFill="1" applyBorder="1" applyAlignment="1">
      <alignment vertical="center" wrapText="1"/>
    </xf>
    <xf numFmtId="49" fontId="113" fillId="56" borderId="72" xfId="0" applyNumberFormat="1" applyFont="1" applyFill="1" applyBorder="1" applyAlignment="1">
      <alignment vertical="center" wrapText="1"/>
    </xf>
    <xf numFmtId="2" fontId="113" fillId="56" borderId="31" xfId="0" applyNumberFormat="1" applyFont="1" applyFill="1" applyBorder="1" applyAlignment="1">
      <alignment horizontal="center" vertical="center"/>
    </xf>
    <xf numFmtId="2" fontId="113" fillId="56" borderId="64" xfId="0" applyNumberFormat="1" applyFont="1" applyFill="1" applyBorder="1" applyAlignment="1">
      <alignment horizontal="center" vertical="center"/>
    </xf>
    <xf numFmtId="2" fontId="113" fillId="56" borderId="7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2" fontId="113" fillId="56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right" vertical="center"/>
    </xf>
    <xf numFmtId="9" fontId="113" fillId="56" borderId="13" xfId="0" applyNumberFormat="1" applyFont="1" applyFill="1" applyBorder="1" applyAlignment="1">
      <alignment horizontal="center" vertical="center"/>
    </xf>
    <xf numFmtId="0" fontId="101" fillId="0" borderId="58" xfId="0" applyNumberFormat="1" applyFont="1" applyFill="1" applyBorder="1" applyAlignment="1">
      <alignment horizontal="center" vertical="top"/>
    </xf>
    <xf numFmtId="10" fontId="32" fillId="0" borderId="58" xfId="0" applyNumberFormat="1" applyFont="1" applyBorder="1" applyAlignment="1">
      <alignment horizontal="center" vertical="top"/>
    </xf>
    <xf numFmtId="49" fontId="113" fillId="56" borderId="13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justify"/>
    </xf>
    <xf numFmtId="0" fontId="6" fillId="0" borderId="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left" vertical="center" wrapText="1"/>
    </xf>
    <xf numFmtId="0" fontId="5" fillId="0" borderId="72" xfId="0" applyNumberFormat="1" applyFont="1" applyBorder="1" applyAlignment="1">
      <alignment horizontal="left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64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64" xfId="0" applyNumberFormat="1" applyFont="1" applyBorder="1" applyAlignment="1">
      <alignment horizontal="center" wrapText="1"/>
    </xf>
    <xf numFmtId="0" fontId="5" fillId="0" borderId="72" xfId="0" applyNumberFormat="1" applyFont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0" fontId="44" fillId="56" borderId="31" xfId="0" applyNumberFormat="1" applyFont="1" applyFill="1" applyBorder="1" applyAlignment="1">
      <alignment horizontal="center" vertical="center" wrapText="1"/>
    </xf>
    <xf numFmtId="0" fontId="44" fillId="56" borderId="64" xfId="0" applyNumberFormat="1" applyFont="1" applyFill="1" applyBorder="1" applyAlignment="1">
      <alignment horizontal="center" vertical="center" wrapText="1"/>
    </xf>
    <xf numFmtId="0" fontId="44" fillId="56" borderId="72" xfId="0" applyNumberFormat="1" applyFont="1" applyFill="1" applyBorder="1" applyAlignment="1">
      <alignment horizontal="center" vertical="center" wrapText="1"/>
    </xf>
    <xf numFmtId="0" fontId="44" fillId="56" borderId="31" xfId="0" applyNumberFormat="1" applyFont="1" applyFill="1" applyBorder="1" applyAlignment="1">
      <alignment horizontal="left" vertical="center" wrapText="1"/>
    </xf>
    <xf numFmtId="0" fontId="44" fillId="56" borderId="64" xfId="0" applyNumberFormat="1" applyFont="1" applyFill="1" applyBorder="1" applyAlignment="1">
      <alignment horizontal="left" vertical="center" wrapText="1"/>
    </xf>
    <xf numFmtId="0" fontId="44" fillId="56" borderId="72" xfId="0" applyNumberFormat="1" applyFont="1" applyFill="1" applyBorder="1" applyAlignment="1">
      <alignment horizontal="left" vertical="center" wrapText="1"/>
    </xf>
    <xf numFmtId="192" fontId="5" fillId="56" borderId="31" xfId="0" applyNumberFormat="1" applyFont="1" applyFill="1" applyBorder="1" applyAlignment="1">
      <alignment horizontal="left" vertical="center" wrapText="1"/>
    </xf>
    <xf numFmtId="192" fontId="5" fillId="56" borderId="64" xfId="0" applyNumberFormat="1" applyFont="1" applyFill="1" applyBorder="1" applyAlignment="1">
      <alignment horizontal="left" vertical="center" wrapText="1"/>
    </xf>
    <xf numFmtId="192" fontId="5" fillId="56" borderId="72" xfId="0" applyNumberFormat="1" applyFont="1" applyFill="1" applyBorder="1" applyAlignment="1">
      <alignment horizontal="left" vertical="center" wrapText="1"/>
    </xf>
    <xf numFmtId="1" fontId="5" fillId="56" borderId="31" xfId="0" applyNumberFormat="1" applyFont="1" applyFill="1" applyBorder="1" applyAlignment="1">
      <alignment horizontal="left" vertical="center" wrapText="1"/>
    </xf>
    <xf numFmtId="1" fontId="5" fillId="56" borderId="64" xfId="0" applyNumberFormat="1" applyFont="1" applyFill="1" applyBorder="1" applyAlignment="1">
      <alignment horizontal="left" vertical="center" wrapText="1"/>
    </xf>
    <xf numFmtId="1" fontId="5" fillId="56" borderId="72" xfId="0" applyNumberFormat="1" applyFont="1" applyFill="1" applyBorder="1" applyAlignment="1">
      <alignment horizontal="left" vertical="center" wrapText="1"/>
    </xf>
    <xf numFmtId="0" fontId="5" fillId="56" borderId="31" xfId="0" applyNumberFormat="1" applyFont="1" applyFill="1" applyBorder="1" applyAlignment="1">
      <alignment horizontal="left" vertical="center" wrapText="1"/>
    </xf>
    <xf numFmtId="0" fontId="5" fillId="56" borderId="64" xfId="0" applyNumberFormat="1" applyFont="1" applyFill="1" applyBorder="1" applyAlignment="1">
      <alignment horizontal="left" vertical="center" wrapText="1"/>
    </xf>
    <xf numFmtId="0" fontId="5" fillId="56" borderId="7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64" xfId="0" applyNumberFormat="1" applyFont="1" applyBorder="1" applyAlignment="1">
      <alignment horizontal="center"/>
    </xf>
    <xf numFmtId="0" fontId="5" fillId="0" borderId="72" xfId="0" applyNumberFormat="1" applyFont="1" applyBorder="1" applyAlignment="1">
      <alignment horizontal="center"/>
    </xf>
    <xf numFmtId="0" fontId="5" fillId="0" borderId="5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73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71" xfId="0" applyNumberFormat="1" applyFont="1" applyBorder="1" applyAlignment="1">
      <alignment horizontal="center"/>
    </xf>
    <xf numFmtId="0" fontId="5" fillId="0" borderId="58" xfId="0" applyNumberFormat="1" applyFont="1" applyBorder="1" applyAlignment="1">
      <alignment horizontal="center"/>
    </xf>
    <xf numFmtId="0" fontId="38" fillId="0" borderId="58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7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113" fillId="0" borderId="31" xfId="0" applyNumberFormat="1" applyFont="1" applyBorder="1" applyAlignment="1">
      <alignment horizontal="left" vertical="center" wrapText="1"/>
    </xf>
    <xf numFmtId="0" fontId="113" fillId="0" borderId="64" xfId="0" applyNumberFormat="1" applyFont="1" applyBorder="1" applyAlignment="1">
      <alignment horizontal="left" vertical="center" wrapText="1"/>
    </xf>
    <xf numFmtId="0" fontId="113" fillId="0" borderId="72" xfId="0" applyNumberFormat="1" applyFont="1" applyBorder="1" applyAlignment="1">
      <alignment horizontal="left" vertical="center" wrapText="1"/>
    </xf>
    <xf numFmtId="49" fontId="113" fillId="0" borderId="31" xfId="0" applyNumberFormat="1" applyFont="1" applyBorder="1" applyAlignment="1">
      <alignment horizontal="center" vertical="center" wrapText="1"/>
    </xf>
    <xf numFmtId="49" fontId="113" fillId="0" borderId="64" xfId="0" applyNumberFormat="1" applyFont="1" applyBorder="1" applyAlignment="1">
      <alignment horizontal="center" vertical="center" wrapText="1"/>
    </xf>
    <xf numFmtId="49" fontId="113" fillId="0" borderId="72" xfId="0" applyNumberFormat="1" applyFont="1" applyBorder="1" applyAlignment="1">
      <alignment horizontal="center" vertical="center" wrapText="1"/>
    </xf>
    <xf numFmtId="1" fontId="113" fillId="0" borderId="31" xfId="0" applyNumberFormat="1" applyFont="1" applyBorder="1" applyAlignment="1">
      <alignment horizontal="center" vertical="center" wrapText="1"/>
    </xf>
    <xf numFmtId="1" fontId="113" fillId="0" borderId="64" xfId="0" applyNumberFormat="1" applyFont="1" applyBorder="1" applyAlignment="1">
      <alignment horizontal="center" vertical="center" wrapText="1"/>
    </xf>
    <xf numFmtId="1" fontId="113" fillId="0" borderId="72" xfId="0" applyNumberFormat="1" applyFont="1" applyBorder="1" applyAlignment="1">
      <alignment horizontal="center" vertical="center" wrapText="1"/>
    </xf>
    <xf numFmtId="0" fontId="44" fillId="56" borderId="31" xfId="0" applyNumberFormat="1" applyFont="1" applyFill="1" applyBorder="1" applyAlignment="1">
      <alignment horizontal="center" wrapText="1"/>
    </xf>
    <xf numFmtId="0" fontId="44" fillId="56" borderId="64" xfId="0" applyNumberFormat="1" applyFont="1" applyFill="1" applyBorder="1" applyAlignment="1">
      <alignment horizontal="center" wrapText="1"/>
    </xf>
    <xf numFmtId="0" fontId="44" fillId="56" borderId="72" xfId="0" applyNumberFormat="1" applyFont="1" applyFill="1" applyBorder="1" applyAlignment="1">
      <alignment horizontal="center" wrapText="1"/>
    </xf>
    <xf numFmtId="0" fontId="44" fillId="56" borderId="31" xfId="0" applyNumberFormat="1" applyFont="1" applyFill="1" applyBorder="1" applyAlignment="1">
      <alignment horizontal="left" wrapText="1"/>
    </xf>
    <xf numFmtId="0" fontId="44" fillId="56" borderId="64" xfId="0" applyNumberFormat="1" applyFont="1" applyFill="1" applyBorder="1" applyAlignment="1">
      <alignment horizontal="left" wrapText="1"/>
    </xf>
    <xf numFmtId="0" fontId="44" fillId="56" borderId="72" xfId="0" applyNumberFormat="1" applyFont="1" applyFill="1" applyBorder="1" applyAlignment="1">
      <alignment horizontal="left" wrapText="1"/>
    </xf>
    <xf numFmtId="1" fontId="113" fillId="56" borderId="31" xfId="0" applyNumberFormat="1" applyFont="1" applyFill="1" applyBorder="1" applyAlignment="1">
      <alignment horizontal="center" vertical="center" wrapText="1"/>
    </xf>
    <xf numFmtId="1" fontId="113" fillId="56" borderId="64" xfId="0" applyNumberFormat="1" applyFont="1" applyFill="1" applyBorder="1" applyAlignment="1">
      <alignment horizontal="center" vertical="center" wrapText="1"/>
    </xf>
    <xf numFmtId="1" fontId="113" fillId="56" borderId="72" xfId="0" applyNumberFormat="1" applyFont="1" applyFill="1" applyBorder="1" applyAlignment="1">
      <alignment horizontal="center" vertical="center" wrapText="1"/>
    </xf>
    <xf numFmtId="0" fontId="5" fillId="56" borderId="31" xfId="0" applyNumberFormat="1" applyFont="1" applyFill="1" applyBorder="1" applyAlignment="1">
      <alignment horizontal="center" wrapText="1"/>
    </xf>
    <xf numFmtId="0" fontId="5" fillId="56" borderId="64" xfId="0" applyNumberFormat="1" applyFont="1" applyFill="1" applyBorder="1" applyAlignment="1">
      <alignment horizontal="center" wrapText="1"/>
    </xf>
    <xf numFmtId="0" fontId="5" fillId="56" borderId="72" xfId="0" applyNumberFormat="1" applyFont="1" applyFill="1" applyBorder="1" applyAlignment="1">
      <alignment horizontal="center" wrapText="1"/>
    </xf>
    <xf numFmtId="49" fontId="44" fillId="56" borderId="31" xfId="0" applyNumberFormat="1" applyFont="1" applyFill="1" applyBorder="1" applyAlignment="1">
      <alignment horizontal="center" vertical="center" wrapText="1"/>
    </xf>
    <xf numFmtId="49" fontId="44" fillId="56" borderId="64" xfId="0" applyNumberFormat="1" applyFont="1" applyFill="1" applyBorder="1" applyAlignment="1">
      <alignment horizontal="center" vertical="center" wrapText="1"/>
    </xf>
    <xf numFmtId="49" fontId="44" fillId="56" borderId="72" xfId="0" applyNumberFormat="1" applyFont="1" applyFill="1" applyBorder="1" applyAlignment="1">
      <alignment horizontal="center" vertical="center" wrapText="1"/>
    </xf>
    <xf numFmtId="1" fontId="5" fillId="56" borderId="31" xfId="0" applyNumberFormat="1" applyFont="1" applyFill="1" applyBorder="1" applyAlignment="1">
      <alignment horizontal="center" vertical="center" wrapText="1"/>
    </xf>
    <xf numFmtId="1" fontId="5" fillId="56" borderId="64" xfId="0" applyNumberFormat="1" applyFont="1" applyFill="1" applyBorder="1" applyAlignment="1">
      <alignment horizontal="center" vertical="center" wrapText="1"/>
    </xf>
    <xf numFmtId="1" fontId="5" fillId="56" borderId="72" xfId="0" applyNumberFormat="1" applyFont="1" applyFill="1" applyBorder="1" applyAlignment="1">
      <alignment horizontal="center" vertical="center" wrapText="1"/>
    </xf>
    <xf numFmtId="0" fontId="113" fillId="0" borderId="31" xfId="0" applyNumberFormat="1" applyFont="1" applyBorder="1" applyAlignment="1">
      <alignment vertical="center" wrapText="1"/>
    </xf>
    <xf numFmtId="0" fontId="113" fillId="0" borderId="64" xfId="0" applyNumberFormat="1" applyFont="1" applyBorder="1" applyAlignment="1">
      <alignment vertical="center" wrapText="1"/>
    </xf>
    <xf numFmtId="0" fontId="113" fillId="0" borderId="72" xfId="0" applyNumberFormat="1" applyFont="1" applyBorder="1" applyAlignment="1">
      <alignment vertical="center" wrapText="1"/>
    </xf>
    <xf numFmtId="49" fontId="105" fillId="0" borderId="31" xfId="0" applyNumberFormat="1" applyFont="1" applyBorder="1" applyAlignment="1">
      <alignment horizontal="center" vertical="center" wrapText="1"/>
    </xf>
    <xf numFmtId="49" fontId="105" fillId="0" borderId="64" xfId="0" applyNumberFormat="1" applyFont="1" applyBorder="1" applyAlignment="1">
      <alignment horizontal="center" vertical="center" wrapText="1"/>
    </xf>
    <xf numFmtId="49" fontId="105" fillId="0" borderId="72" xfId="0" applyNumberFormat="1" applyFont="1" applyBorder="1" applyAlignment="1">
      <alignment horizontal="center" vertical="center" wrapText="1"/>
    </xf>
    <xf numFmtId="9" fontId="113" fillId="0" borderId="31" xfId="0" applyNumberFormat="1" applyFont="1" applyBorder="1" applyAlignment="1">
      <alignment horizontal="center" vertical="center" wrapText="1"/>
    </xf>
    <xf numFmtId="9" fontId="113" fillId="0" borderId="64" xfId="0" applyNumberFormat="1" applyFont="1" applyBorder="1" applyAlignment="1">
      <alignment horizontal="center" vertical="center" wrapText="1"/>
    </xf>
    <xf numFmtId="9" fontId="113" fillId="0" borderId="72" xfId="0" applyNumberFormat="1" applyFont="1" applyBorder="1" applyAlignment="1">
      <alignment horizontal="center" vertical="center" wrapText="1"/>
    </xf>
    <xf numFmtId="49" fontId="105" fillId="0" borderId="31" xfId="0" applyNumberFormat="1" applyFont="1" applyFill="1" applyBorder="1" applyAlignment="1">
      <alignment horizontal="center" vertical="center" wrapText="1"/>
    </xf>
    <xf numFmtId="49" fontId="105" fillId="0" borderId="64" xfId="0" applyNumberFormat="1" applyFont="1" applyFill="1" applyBorder="1" applyAlignment="1">
      <alignment horizontal="center" vertical="center" wrapText="1"/>
    </xf>
    <xf numFmtId="49" fontId="105" fillId="0" borderId="7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/>
    </xf>
    <xf numFmtId="49" fontId="113" fillId="0" borderId="23" xfId="0" applyNumberFormat="1" applyFont="1" applyBorder="1" applyAlignment="1">
      <alignment horizontal="left"/>
    </xf>
    <xf numFmtId="0" fontId="113" fillId="0" borderId="0" xfId="0" applyNumberFormat="1" applyFont="1" applyBorder="1" applyAlignment="1">
      <alignment horizontal="left"/>
    </xf>
    <xf numFmtId="0" fontId="113" fillId="0" borderId="31" xfId="0" applyNumberFormat="1" applyFont="1" applyBorder="1" applyAlignment="1">
      <alignment horizontal="left" vertical="top" wrapText="1"/>
    </xf>
    <xf numFmtId="0" fontId="113" fillId="0" borderId="64" xfId="0" applyNumberFormat="1" applyFont="1" applyBorder="1" applyAlignment="1">
      <alignment horizontal="left" vertical="top" wrapText="1"/>
    </xf>
    <xf numFmtId="0" fontId="113" fillId="0" borderId="72" xfId="0" applyNumberFormat="1" applyFont="1" applyBorder="1" applyAlignment="1">
      <alignment horizontal="left" vertical="top" wrapText="1"/>
    </xf>
    <xf numFmtId="192" fontId="113" fillId="0" borderId="31" xfId="0" applyNumberFormat="1" applyFont="1" applyBorder="1" applyAlignment="1">
      <alignment horizontal="center" vertical="top" wrapText="1"/>
    </xf>
    <xf numFmtId="192" fontId="113" fillId="0" borderId="64" xfId="0" applyNumberFormat="1" applyFont="1" applyBorder="1" applyAlignment="1">
      <alignment horizontal="center" vertical="top" wrapText="1"/>
    </xf>
    <xf numFmtId="192" fontId="113" fillId="0" borderId="72" xfId="0" applyNumberFormat="1" applyFont="1" applyBorder="1" applyAlignment="1">
      <alignment horizontal="center" vertical="top" wrapText="1"/>
    </xf>
    <xf numFmtId="192" fontId="5" fillId="56" borderId="31" xfId="0" applyNumberFormat="1" applyFont="1" applyFill="1" applyBorder="1" applyAlignment="1">
      <alignment horizontal="center" vertical="center" wrapText="1"/>
    </xf>
    <xf numFmtId="192" fontId="5" fillId="56" borderId="64" xfId="0" applyNumberFormat="1" applyFont="1" applyFill="1" applyBorder="1" applyAlignment="1">
      <alignment horizontal="center" vertical="center" wrapText="1"/>
    </xf>
    <xf numFmtId="192" fontId="5" fillId="56" borderId="72" xfId="0" applyNumberFormat="1" applyFont="1" applyFill="1" applyBorder="1" applyAlignment="1">
      <alignment horizontal="center" vertical="center" wrapText="1"/>
    </xf>
    <xf numFmtId="0" fontId="44" fillId="56" borderId="31" xfId="0" applyNumberFormat="1" applyFont="1" applyFill="1" applyBorder="1" applyAlignment="1">
      <alignment horizontal="left" vertical="top" wrapText="1"/>
    </xf>
    <xf numFmtId="0" fontId="44" fillId="56" borderId="64" xfId="0" applyNumberFormat="1" applyFont="1" applyFill="1" applyBorder="1" applyAlignment="1">
      <alignment horizontal="left" vertical="top" wrapText="1"/>
    </xf>
    <xf numFmtId="0" fontId="44" fillId="56" borderId="72" xfId="0" applyNumberFormat="1" applyFont="1" applyFill="1" applyBorder="1" applyAlignment="1">
      <alignment horizontal="left" vertical="top" wrapText="1"/>
    </xf>
    <xf numFmtId="0" fontId="6" fillId="0" borderId="0" xfId="106" applyFont="1" applyBorder="1" applyAlignment="1">
      <alignment horizontal="center" vertical="center" wrapText="1"/>
      <protection/>
    </xf>
    <xf numFmtId="0" fontId="37" fillId="0" borderId="74" xfId="112" applyFont="1" applyBorder="1" applyAlignment="1">
      <alignment horizontal="left" vertical="center" wrapText="1"/>
      <protection/>
    </xf>
    <xf numFmtId="0" fontId="37" fillId="0" borderId="0" xfId="112" applyFont="1" applyBorder="1" applyAlignment="1">
      <alignment horizontal="left" vertical="center" wrapText="1"/>
      <protection/>
    </xf>
    <xf numFmtId="0" fontId="6" fillId="0" borderId="0" xfId="112" applyFont="1" applyAlignment="1">
      <alignment horizontal="center" wrapText="1"/>
      <protection/>
    </xf>
    <xf numFmtId="2" fontId="49" fillId="0" borderId="45" xfId="112" applyNumberFormat="1" applyFont="1" applyBorder="1" applyAlignment="1">
      <alignment horizontal="center" vertical="center" wrapText="1"/>
      <protection/>
    </xf>
    <xf numFmtId="2" fontId="49" fillId="0" borderId="41" xfId="112" applyNumberFormat="1" applyFont="1" applyBorder="1" applyAlignment="1">
      <alignment horizontal="center" vertical="center" wrapText="1"/>
      <protection/>
    </xf>
    <xf numFmtId="2" fontId="109" fillId="0" borderId="45" xfId="112" applyNumberFormat="1" applyFont="1" applyBorder="1" applyAlignment="1">
      <alignment horizontal="center" vertical="center" wrapText="1"/>
      <protection/>
    </xf>
    <xf numFmtId="2" fontId="109" fillId="0" borderId="41" xfId="112" applyNumberFormat="1" applyFont="1" applyBorder="1" applyAlignment="1">
      <alignment horizontal="center" vertical="center" wrapText="1"/>
      <protection/>
    </xf>
    <xf numFmtId="2" fontId="109" fillId="0" borderId="44" xfId="112" applyNumberFormat="1" applyFont="1" applyBorder="1" applyAlignment="1">
      <alignment horizontal="center" vertical="center" wrapText="1"/>
      <protection/>
    </xf>
    <xf numFmtId="2" fontId="109" fillId="0" borderId="40" xfId="112" applyNumberFormat="1" applyFont="1" applyBorder="1" applyAlignment="1">
      <alignment horizontal="center" vertical="center" wrapText="1"/>
      <protection/>
    </xf>
    <xf numFmtId="0" fontId="49" fillId="0" borderId="75" xfId="112" applyFont="1" applyBorder="1" applyAlignment="1">
      <alignment horizontal="center" vertical="center" wrapText="1"/>
      <protection/>
    </xf>
    <xf numFmtId="0" fontId="49" fillId="0" borderId="76" xfId="112" applyFont="1" applyBorder="1" applyAlignment="1">
      <alignment horizontal="center" vertical="center" wrapText="1"/>
      <protection/>
    </xf>
    <xf numFmtId="0" fontId="49" fillId="0" borderId="77" xfId="112" applyFont="1" applyBorder="1" applyAlignment="1">
      <alignment horizontal="center" vertical="center" wrapText="1"/>
      <protection/>
    </xf>
    <xf numFmtId="0" fontId="6" fillId="0" borderId="0" xfId="112" applyFont="1" applyAlignment="1">
      <alignment horizontal="center" vertical="center" wrapText="1"/>
      <protection/>
    </xf>
    <xf numFmtId="0" fontId="37" fillId="0" borderId="0" xfId="112" applyFont="1" applyBorder="1" applyAlignment="1">
      <alignment horizontal="left" wrapText="1"/>
      <protection/>
    </xf>
    <xf numFmtId="0" fontId="105" fillId="0" borderId="24" xfId="112" applyFont="1" applyBorder="1" applyAlignment="1">
      <alignment horizontal="center" vertical="top"/>
      <protection/>
    </xf>
  </cellXfs>
  <cellStyles count="12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urrency [0]" xfId="51"/>
    <cellStyle name="Excel Built-in Excel Built-in Excel Built-in Excel Built-in Excel Built-in TableStyleLight1" xfId="52"/>
    <cellStyle name="Normal_Form2.1" xfId="53"/>
    <cellStyle name="Normal1" xfId="54"/>
    <cellStyle name="Price_Body" xfId="55"/>
    <cellStyle name="TableStyleLight1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Беззащитный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Гиперссылка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5" xfId="109"/>
    <cellStyle name="Обычный 5 2" xfId="110"/>
    <cellStyle name="Обычный 6" xfId="111"/>
    <cellStyle name="Обычный 7" xfId="112"/>
    <cellStyle name="Обычный 7 2" xfId="113"/>
    <cellStyle name="Обычный_Инвест программа на 2012 -2015  по таблицам Минэнерго 2" xfId="114"/>
    <cellStyle name="Обычный_Инвестиции Сети Сбыты ЭСО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Стиль 1" xfId="126"/>
    <cellStyle name="Текст предупреждения" xfId="127"/>
    <cellStyle name="Текст предупреждения 2" xfId="128"/>
    <cellStyle name="Текстовый" xfId="129"/>
    <cellStyle name="Тысячи [0]_3Com" xfId="130"/>
    <cellStyle name="Тысячи_3Com" xfId="131"/>
    <cellStyle name="Comma" xfId="132"/>
    <cellStyle name="Comma [0]" xfId="133"/>
    <cellStyle name="Формула" xfId="134"/>
    <cellStyle name="ФормулаВБ" xfId="135"/>
    <cellStyle name="ФормулаНаКонтроль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5;&#1074;&#1077;&#1089;&#1090;&#1087;&#1088;&#1086;&#1075;&#1088;&#1072;&#1084;&#1084;&#1072;%20&#1076;&#1083;&#1103;%20&#1050;&#1086;&#1084;&#1080;&#1090;&#1077;&#1090;&#1072;%20&#1087;&#1086;%20&#1090;&#1072;&#1088;&#1080;&#1092;&#1072;&#1084;_20_04_15\&#1055;&#1088;&#1080;&#1084;&#1077;&#1088;&#1099;%20&#1080;&#1085;&#1074;&#1077;&#1089;&#1090;&#1087;&#1088;&#1086;&#1075;&#1088;&#1072;&#1084;&#1084;\&#1044;&#1088;&#1091;&#1075;&#1080;&#1077;%20&#1087;&#1088;&#1080;&#1084;&#1077;&#1088;&#1099;\&#1054;&#1040;&#1054;%20&#1054;&#1073;&#1098;&#1077;&#1076;&#1080;&#1085;&#1077;&#1085;&#1085;&#1099;&#1077;%20&#1101;&#1083;&#1077;&#1082;&#1090;&#1088;&#1080;&#1095;&#1077;&#1089;&#1082;&#1080;&#1077;%20&#1089;&#1077;&#1090;&#1080;%20&#1055;&#1088;&#1086;&#1077;&#1082;&#1090;%20&#1048;&#1055;&#1056;%20&#1085;&#1072;%202017-2021\&#1048;&#1085;&#1074;&#1077;&#1089;&#1090;&#1080;&#1094;&#1080;&#1080;%20&#1054;&#1069;&#1057;%202018%20&#107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8;&#1085;&#1074;&#1077;&#1089;&#1090;&#1087;&#1088;&#1086;&#1075;&#1088;&#1072;&#1084;&#1084;&#1072;%20&#1076;&#1083;&#1103;%20&#1050;&#1086;&#1084;&#1080;&#1090;&#1077;&#1090;&#1072;%20&#1087;&#1086;%20&#1090;&#1072;&#1088;&#1080;&#1092;&#1072;&#1084;_20_04_15\&#1055;&#1088;&#1080;&#1084;&#1077;&#1088;&#1099;%20&#1080;&#1085;&#1074;&#1077;&#1089;&#1090;&#1087;&#1088;&#1086;&#1075;&#1088;&#1072;&#1084;&#1084;\&#1044;&#1088;&#1091;&#1075;&#1080;&#1077;%20&#1087;&#1088;&#1080;&#1084;&#1077;&#1088;&#1099;\&#1054;&#1040;&#1054;%20&#1054;&#1073;&#1098;&#1077;&#1076;&#1080;&#1085;&#1077;&#1085;&#1085;&#1099;&#1077;%20&#1101;&#1083;&#1077;&#1082;&#1090;&#1088;&#1080;&#1095;&#1077;&#1089;&#1082;&#1080;&#1077;%20&#1089;&#1077;&#1090;&#1080;%20&#1055;&#1088;&#1086;&#1077;&#1082;&#1090;%20&#1048;&#1055;&#1056;%20&#1085;&#1072;%202017-2021\&#1048;&#1085;&#1074;&#1077;&#1089;&#1090;&#1080;&#1094;&#1080;&#1080;%20&#1054;&#1069;&#1057;%202018%20&#1075;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5;&#1074;&#1077;&#1089;&#1090;&#1087;&#1088;&#1086;&#1075;&#1088;&#1072;&#1084;&#1084;&#1072;%20&#1076;&#1083;&#1103;%20&#1050;&#1086;&#1084;&#1080;&#1090;&#1077;&#1090;&#1072;%20&#1087;&#1086;%20&#1090;&#1072;&#1088;&#1080;&#1092;&#1072;&#1084;_20_04_15\&#1055;&#1088;&#1080;&#1084;&#1077;&#1088;&#1099;%20&#1080;&#1085;&#1074;&#1077;&#1089;&#1090;&#1087;&#1088;&#1086;&#1075;&#1088;&#1072;&#1084;&#1084;\&#1044;&#1088;&#1091;&#1075;&#1080;&#1077;%20&#1087;&#1088;&#1080;&#1084;&#1077;&#1088;&#1099;\1_OAO%20Kineshemskaya%20gorodskaya%20elektroset_2016-2021\&#1054;&#1040;&#1054;%20&#1050;&#1080;&#1085;&#1077;&#1096;&#1077;&#1084;&#1089;&#1082;&#1072;&#1103;%20&#1043;&#1069;&#1057;%20&#1048;&#1085;&#1074;&#1077;&#1089;&#1090;%20&#1087;&#1088;&#1086;&#1075;&#1088;&#1072;&#1084;&#1084;&#1072;%20&#1085;&#1072;%202017-2020%20&#1075;&#1086;&#1076;%20&#1076;&#1083;&#1103;%20&#1044;&#1077;&#1087;&#1072;&#1088;&#1090;&#1072;&#1084;&#1077;&#1085;&#1090;&#107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bat\proverk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grishanov\&#1056;&#1072;&#1073;&#1086;&#1095;&#1080;&#1081;%20&#1089;&#1090;&#1086;&#1083;\CA9O4V99(%20%20&#1074;&#1080;&#1079;&#1080;&#1088;&#1086;&#1074;&#1072;&#1085;&#1080;&#1077;251207%20&#1091;&#1090;&#1086;&#10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8;&#1085;&#1074;&#1077;&#1089;&#1090;&#1087;&#1088;&#1086;&#1075;&#1088;&#1072;&#1084;&#1084;&#1072;%20&#1076;&#1083;&#1103;%20&#1050;&#1086;&#1084;&#1080;&#1090;&#1077;&#1090;&#1072;%20&#1087;&#1086;%20&#1090;&#1072;&#1088;&#1080;&#1092;&#1072;&#1084;_20_04_15\&#1055;&#1088;&#1080;&#1084;&#1077;&#1088;&#1099;%20&#1080;&#1085;&#1074;&#1077;&#1089;&#1090;&#1087;&#1088;&#1086;&#1075;&#1088;&#1072;&#1084;&#1084;\&#1044;&#1088;&#1091;&#1075;&#1080;&#1077;%20&#1087;&#1088;&#1080;&#1084;&#1077;&#1088;&#1099;\1_OAO%20Kineshemskaya%20gorodskaya%20elektroset_2016-2021\&#1054;&#1040;&#1054;%20&#1050;&#1080;&#1085;&#1077;&#1096;&#1077;&#1084;&#1089;&#1082;&#1072;&#1103;%20&#1043;&#1069;&#1057;%20&#1048;&#1085;&#1074;&#1077;&#1089;&#1090;%20&#1087;&#1088;&#1086;&#1075;&#1088;&#1072;&#1084;&#1084;&#1072;%20&#1085;&#1072;%202017-2020%20&#1075;&#1086;&#1076;%20&#1076;&#1083;&#1103;%20&#1044;&#1077;&#1087;&#1072;&#1088;&#1090;&#1072;&#1084;&#1077;&#1085;&#1090;&#107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2;&#1086;&#1080;%20&#1076;&#1086;&#1082;&#1091;&#1084;&#1077;&#1085;&#1090;&#1099;\2012&#1075;&#1086;&#1076;\&#1080;&#1085;&#1074;&#1077;&#1089;&#1090;&#1080;&#1094;&#1080;&#1080;%20%20&#1086;&#1090;&#1095;&#1077;&#1090;%20&#1079;&#1072;%202008%2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prover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grishanov\&#1056;&#1072;&#1073;&#1086;&#1095;&#1080;&#1081;%20&#1089;&#1090;&#1086;&#1083;\CA9O4V99(%20%20&#1074;&#1080;&#1079;&#1080;&#1088;&#1086;&#1074;&#1072;&#1085;&#1080;&#1077;251207%20&#1091;&#1090;&#1086;&#1095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69;&#1082;&#1086;&#1085;&#1086;&#1084;&#1080;&#1089;&#1090;\&#1052;&#1086;&#1080;%20&#1076;&#1086;&#1082;&#1091;&#1084;&#1077;&#1085;&#1090;&#1099;\2012&#1075;&#1086;&#1076;\&#1080;&#1085;&#1074;&#1077;&#1089;&#1090;&#1080;&#1094;&#1080;&#1080;%20%20&#1086;&#1090;&#1095;&#1077;&#1090;%20&#1079;&#1072;%20200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_1"/>
      <sheetName val="приложение 1_2_"/>
      <sheetName val="приложение 1_3"/>
      <sheetName val="приложение 2_2"/>
      <sheetName val="3.1"/>
      <sheetName val="приложение 6_1"/>
      <sheetName val="приложение 6_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_1"/>
      <sheetName val="приложение 1_2_"/>
      <sheetName val="приложение 1_3"/>
      <sheetName val="приложение 2_2"/>
      <sheetName val="3.1"/>
      <sheetName val="приложение 6_1"/>
      <sheetName val="приложение 6_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.1"/>
      <sheetName val="приложение 1.2."/>
      <sheetName val="приложение 1.3"/>
      <sheetName val="приложение 2.2"/>
      <sheetName val="приложение 3.1"/>
      <sheetName val="приложение 3.2"/>
      <sheetName val="приложение 4.1"/>
      <sheetName val="приложение 4.2"/>
      <sheetName val="приложение 4.3"/>
      <sheetName val="приложение 5"/>
      <sheetName val="приложение 6.1"/>
      <sheetName val="приложение 6.2"/>
      <sheetName val="приложение 6.3"/>
      <sheetName val="приложение 7.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.1"/>
      <sheetName val="приложение 1.2."/>
      <sheetName val="приложение 1.3"/>
      <sheetName val="приложение 2.2"/>
      <sheetName val="приложение 3.1"/>
      <sheetName val="приложение 3.2"/>
      <sheetName val="приложение 5"/>
      <sheetName val="приложение 6.1"/>
      <sheetName val="приложение 6.2"/>
      <sheetName val="приложение 6.3"/>
      <sheetName val="приложение 7.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madullinag2@kamaz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hmadullinag2@kamaz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hmadullinag2@kamaz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hmadullinag2@kamaz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81"/>
  <sheetViews>
    <sheetView view="pageBreakPreview" zoomScaleSheetLayoutView="100" zoomScalePageLayoutView="0" workbookViewId="0" topLeftCell="A4">
      <selection activeCell="DC25" sqref="DC25:DK25"/>
    </sheetView>
  </sheetViews>
  <sheetFormatPr defaultColWidth="1.37890625" defaultRowHeight="12.75"/>
  <cols>
    <col min="1" max="22" width="1.37890625" style="1" customWidth="1"/>
    <col min="23" max="23" width="9.00390625" style="1" customWidth="1"/>
    <col min="24" max="16384" width="1.37890625" style="1" customWidth="1"/>
  </cols>
  <sheetData>
    <row r="1" s="2" customFormat="1" ht="11.25">
      <c r="ED1" s="3" t="s">
        <v>58</v>
      </c>
    </row>
    <row r="2" s="2" customFormat="1" ht="11.25">
      <c r="ED2" s="3" t="s">
        <v>37</v>
      </c>
    </row>
    <row r="3" s="2" customFormat="1" ht="11.25">
      <c r="ED3" s="3" t="s">
        <v>64</v>
      </c>
    </row>
    <row r="4" spans="1:134" s="2" customFormat="1" ht="15.75">
      <c r="A4" s="445" t="s">
        <v>103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5"/>
      <c r="DF4" s="445"/>
      <c r="DG4" s="445"/>
      <c r="DH4" s="445"/>
      <c r="DI4" s="445"/>
      <c r="DJ4" s="445"/>
      <c r="DK4" s="445"/>
      <c r="DL4" s="445"/>
      <c r="DM4" s="445"/>
      <c r="DN4" s="445"/>
      <c r="DO4" s="445"/>
      <c r="DP4" s="445"/>
      <c r="DQ4" s="445"/>
      <c r="DR4" s="445"/>
      <c r="DS4" s="445"/>
      <c r="DT4" s="445"/>
      <c r="DU4" s="445"/>
      <c r="DV4" s="445"/>
      <c r="DW4" s="445"/>
      <c r="DX4" s="445"/>
      <c r="DY4" s="445"/>
      <c r="DZ4" s="445"/>
      <c r="EA4" s="445"/>
      <c r="EB4" s="445"/>
      <c r="EC4" s="445"/>
      <c r="ED4" s="445"/>
    </row>
    <row r="5" spans="112:134" s="5" customFormat="1" ht="15">
      <c r="DH5" s="462" t="s">
        <v>57</v>
      </c>
      <c r="DI5" s="462"/>
      <c r="DJ5" s="462"/>
      <c r="DK5" s="462"/>
      <c r="DL5" s="462"/>
      <c r="DM5" s="462"/>
      <c r="DN5" s="462"/>
      <c r="DO5" s="462"/>
      <c r="DP5" s="462"/>
      <c r="DQ5" s="462"/>
      <c r="DR5" s="462"/>
      <c r="DS5" s="462"/>
      <c r="DT5" s="462"/>
      <c r="DU5" s="462"/>
      <c r="DV5" s="462"/>
      <c r="DW5" s="462"/>
      <c r="DX5" s="462"/>
      <c r="DY5" s="462"/>
      <c r="DZ5" s="462"/>
      <c r="EA5" s="462"/>
      <c r="EB5" s="462"/>
      <c r="EC5" s="462"/>
      <c r="ED5" s="462"/>
    </row>
    <row r="6" spans="112:134" s="5" customFormat="1" ht="15">
      <c r="DH6" s="477" t="s">
        <v>66</v>
      </c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</row>
    <row r="7" spans="112:134" s="5" customFormat="1" ht="15">
      <c r="DH7" s="477" t="s">
        <v>67</v>
      </c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/>
      <c r="DZ7" s="477"/>
      <c r="EA7" s="477"/>
      <c r="EB7" s="477"/>
      <c r="EC7" s="477"/>
      <c r="ED7" s="477"/>
    </row>
    <row r="8" spans="112:134" s="5" customFormat="1" ht="15">
      <c r="DH8" s="477" t="s">
        <v>692</v>
      </c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</row>
    <row r="9" spans="112:134" s="5" customFormat="1" ht="15">
      <c r="DH9" s="477" t="s">
        <v>614</v>
      </c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7"/>
      <c r="DZ9" s="477"/>
      <c r="EA9" s="477"/>
      <c r="EB9" s="477"/>
      <c r="EC9" s="477"/>
      <c r="ED9" s="477"/>
    </row>
    <row r="10" spans="112:134" s="5" customFormat="1" ht="15"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</row>
    <row r="11" spans="112:134" s="5" customFormat="1" ht="15"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4" t="s">
        <v>59</v>
      </c>
    </row>
    <row r="12" spans="112:134" s="5" customFormat="1" ht="12.75" customHeight="1"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</row>
    <row r="13" spans="98:124" s="14" customFormat="1" ht="11.25">
      <c r="CT13" s="401"/>
      <c r="CU13" s="401"/>
      <c r="CV13" s="401"/>
      <c r="CW13" s="401"/>
      <c r="CX13" s="401"/>
      <c r="CY13" s="401"/>
      <c r="CZ13" s="401"/>
      <c r="DA13" s="401"/>
      <c r="DB13" s="401"/>
      <c r="DC13" s="401"/>
      <c r="DD13" s="401"/>
      <c r="DE13" s="401"/>
      <c r="DF13" s="401"/>
      <c r="DG13" s="401"/>
      <c r="DH13" s="401"/>
      <c r="DI13" s="401"/>
      <c r="DJ13" s="401"/>
      <c r="DK13" s="401"/>
      <c r="DL13" s="401"/>
      <c r="DM13" s="401"/>
      <c r="DN13" s="401"/>
      <c r="DO13" s="401"/>
      <c r="DP13" s="401"/>
      <c r="DQ13" s="401"/>
      <c r="DR13" s="401"/>
      <c r="DS13" s="401"/>
      <c r="DT13" s="401"/>
    </row>
    <row r="14" spans="1:134" s="8" customFormat="1" ht="11.25">
      <c r="A14" s="484" t="s">
        <v>3</v>
      </c>
      <c r="B14" s="484"/>
      <c r="C14" s="484"/>
      <c r="D14" s="484" t="s">
        <v>4</v>
      </c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 t="s">
        <v>5</v>
      </c>
      <c r="Y14" s="484"/>
      <c r="Z14" s="484"/>
      <c r="AA14" s="484"/>
      <c r="AB14" s="484"/>
      <c r="AC14" s="484"/>
      <c r="AD14" s="484" t="s">
        <v>38</v>
      </c>
      <c r="AE14" s="484"/>
      <c r="AF14" s="484"/>
      <c r="AG14" s="484"/>
      <c r="AH14" s="484"/>
      <c r="AI14" s="484"/>
      <c r="AJ14" s="484"/>
      <c r="AK14" s="484"/>
      <c r="AL14" s="484"/>
      <c r="AM14" s="484"/>
      <c r="AN14" s="484" t="s">
        <v>39</v>
      </c>
      <c r="AO14" s="484"/>
      <c r="AP14" s="484"/>
      <c r="AQ14" s="484"/>
      <c r="AR14" s="484"/>
      <c r="AS14" s="484" t="s">
        <v>39</v>
      </c>
      <c r="AT14" s="484"/>
      <c r="AU14" s="484"/>
      <c r="AV14" s="484"/>
      <c r="AW14" s="484"/>
      <c r="AX14" s="484" t="s">
        <v>41</v>
      </c>
      <c r="AY14" s="484"/>
      <c r="AZ14" s="484"/>
      <c r="BA14" s="484"/>
      <c r="BB14" s="484"/>
      <c r="BC14" s="484"/>
      <c r="BD14" s="484" t="s">
        <v>46</v>
      </c>
      <c r="BE14" s="484"/>
      <c r="BF14" s="484"/>
      <c r="BG14" s="484"/>
      <c r="BH14" s="484"/>
      <c r="BI14" s="484"/>
      <c r="BJ14" s="484" t="s">
        <v>62</v>
      </c>
      <c r="BK14" s="484"/>
      <c r="BL14" s="484"/>
      <c r="BM14" s="484"/>
      <c r="BN14" s="484"/>
      <c r="BO14" s="484"/>
      <c r="BP14" s="590" t="s">
        <v>50</v>
      </c>
      <c r="BQ14" s="590"/>
      <c r="BR14" s="590"/>
      <c r="BS14" s="590"/>
      <c r="BT14" s="590"/>
      <c r="BU14" s="590"/>
      <c r="BV14" s="590"/>
      <c r="BW14" s="590"/>
      <c r="BX14" s="590"/>
      <c r="BY14" s="590"/>
      <c r="BZ14" s="590"/>
      <c r="CA14" s="590"/>
      <c r="CB14" s="590"/>
      <c r="CC14" s="590"/>
      <c r="CD14" s="590"/>
      <c r="CE14" s="590"/>
      <c r="CF14" s="590"/>
      <c r="CG14" s="590"/>
      <c r="CH14" s="590"/>
      <c r="CI14" s="590"/>
      <c r="CJ14" s="590"/>
      <c r="CK14" s="590"/>
      <c r="CL14" s="590"/>
      <c r="CM14" s="590"/>
      <c r="CN14" s="590"/>
      <c r="CO14" s="590"/>
      <c r="CP14" s="590"/>
      <c r="CQ14" s="590"/>
      <c r="CR14" s="590"/>
      <c r="CS14" s="590"/>
      <c r="CT14" s="590" t="s">
        <v>65</v>
      </c>
      <c r="CU14" s="590"/>
      <c r="CV14" s="590"/>
      <c r="CW14" s="590"/>
      <c r="CX14" s="590"/>
      <c r="CY14" s="590"/>
      <c r="CZ14" s="590"/>
      <c r="DA14" s="590"/>
      <c r="DB14" s="590"/>
      <c r="DC14" s="590"/>
      <c r="DD14" s="590"/>
      <c r="DE14" s="590"/>
      <c r="DF14" s="590"/>
      <c r="DG14" s="590"/>
      <c r="DH14" s="590"/>
      <c r="DI14" s="590"/>
      <c r="DJ14" s="590"/>
      <c r="DK14" s="590"/>
      <c r="DL14" s="590"/>
      <c r="DM14" s="590"/>
      <c r="DN14" s="590"/>
      <c r="DO14" s="590"/>
      <c r="DP14" s="590"/>
      <c r="DQ14" s="590"/>
      <c r="DR14" s="590"/>
      <c r="DS14" s="590"/>
      <c r="DT14" s="590"/>
      <c r="DU14" s="590"/>
      <c r="DV14" s="590"/>
      <c r="DW14" s="590"/>
      <c r="DX14" s="590"/>
      <c r="DY14" s="590"/>
      <c r="DZ14" s="590"/>
      <c r="EA14" s="590"/>
      <c r="EB14" s="590"/>
      <c r="EC14" s="590"/>
      <c r="ED14" s="590"/>
    </row>
    <row r="15" spans="1:134" s="8" customFormat="1" ht="11.25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 t="s">
        <v>6</v>
      </c>
      <c r="Y15" s="491"/>
      <c r="Z15" s="491"/>
      <c r="AA15" s="491"/>
      <c r="AB15" s="491"/>
      <c r="AC15" s="491"/>
      <c r="AD15" s="491" t="s">
        <v>8</v>
      </c>
      <c r="AE15" s="491"/>
      <c r="AF15" s="491"/>
      <c r="AG15" s="491"/>
      <c r="AH15" s="491"/>
      <c r="AI15" s="491"/>
      <c r="AJ15" s="491"/>
      <c r="AK15" s="491"/>
      <c r="AL15" s="491"/>
      <c r="AM15" s="491"/>
      <c r="AN15" s="491" t="s">
        <v>40</v>
      </c>
      <c r="AO15" s="491"/>
      <c r="AP15" s="491"/>
      <c r="AQ15" s="491"/>
      <c r="AR15" s="491"/>
      <c r="AS15" s="491" t="s">
        <v>53</v>
      </c>
      <c r="AT15" s="491"/>
      <c r="AU15" s="491"/>
      <c r="AV15" s="491"/>
      <c r="AW15" s="491"/>
      <c r="AX15" s="491" t="s">
        <v>42</v>
      </c>
      <c r="AY15" s="491"/>
      <c r="AZ15" s="491"/>
      <c r="BA15" s="491"/>
      <c r="BB15" s="491"/>
      <c r="BC15" s="491"/>
      <c r="BD15" s="491" t="s">
        <v>42</v>
      </c>
      <c r="BE15" s="491"/>
      <c r="BF15" s="491"/>
      <c r="BG15" s="491"/>
      <c r="BH15" s="491"/>
      <c r="BI15" s="491"/>
      <c r="BJ15" s="491" t="s">
        <v>61</v>
      </c>
      <c r="BK15" s="491"/>
      <c r="BL15" s="491"/>
      <c r="BM15" s="491"/>
      <c r="BN15" s="491"/>
      <c r="BO15" s="491"/>
      <c r="BP15" s="491" t="s">
        <v>48</v>
      </c>
      <c r="BQ15" s="491"/>
      <c r="BR15" s="491"/>
      <c r="BS15" s="491"/>
      <c r="BT15" s="491"/>
      <c r="BU15" s="491"/>
      <c r="BV15" s="491"/>
      <c r="BW15" s="491" t="s">
        <v>48</v>
      </c>
      <c r="BX15" s="491"/>
      <c r="BY15" s="491"/>
      <c r="BZ15" s="491"/>
      <c r="CA15" s="491"/>
      <c r="CB15" s="491"/>
      <c r="CC15" s="491"/>
      <c r="CD15" s="491" t="s">
        <v>48</v>
      </c>
      <c r="CE15" s="491"/>
      <c r="CF15" s="491"/>
      <c r="CG15" s="491"/>
      <c r="CH15" s="491"/>
      <c r="CI15" s="491"/>
      <c r="CJ15" s="491"/>
      <c r="CK15" s="491" t="s">
        <v>49</v>
      </c>
      <c r="CL15" s="491"/>
      <c r="CM15" s="491"/>
      <c r="CN15" s="491"/>
      <c r="CO15" s="491"/>
      <c r="CP15" s="491"/>
      <c r="CQ15" s="491"/>
      <c r="CR15" s="491"/>
      <c r="CS15" s="491"/>
      <c r="CT15" s="491" t="s">
        <v>48</v>
      </c>
      <c r="CU15" s="491"/>
      <c r="CV15" s="491"/>
      <c r="CW15" s="491"/>
      <c r="CX15" s="491"/>
      <c r="CY15" s="491"/>
      <c r="CZ15" s="491"/>
      <c r="DA15" s="491"/>
      <c r="DB15" s="491"/>
      <c r="DC15" s="491" t="s">
        <v>48</v>
      </c>
      <c r="DD15" s="491"/>
      <c r="DE15" s="491"/>
      <c r="DF15" s="491"/>
      <c r="DG15" s="491"/>
      <c r="DH15" s="491"/>
      <c r="DI15" s="491"/>
      <c r="DJ15" s="491"/>
      <c r="DK15" s="491"/>
      <c r="DL15" s="491" t="s">
        <v>48</v>
      </c>
      <c r="DM15" s="491"/>
      <c r="DN15" s="491"/>
      <c r="DO15" s="491"/>
      <c r="DP15" s="491"/>
      <c r="DQ15" s="491"/>
      <c r="DR15" s="491"/>
      <c r="DS15" s="491"/>
      <c r="DT15" s="491"/>
      <c r="DU15" s="491" t="s">
        <v>49</v>
      </c>
      <c r="DV15" s="491"/>
      <c r="DW15" s="491"/>
      <c r="DX15" s="491"/>
      <c r="DY15" s="491"/>
      <c r="DZ15" s="491"/>
      <c r="EA15" s="491"/>
      <c r="EB15" s="491"/>
      <c r="EC15" s="491"/>
      <c r="ED15" s="491"/>
    </row>
    <row r="16" spans="1:134" s="8" customFormat="1" ht="11.25">
      <c r="A16" s="491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 t="s">
        <v>7</v>
      </c>
      <c r="Y16" s="491"/>
      <c r="Z16" s="491"/>
      <c r="AA16" s="491"/>
      <c r="AB16" s="491"/>
      <c r="AC16" s="491"/>
      <c r="AD16" s="491" t="s">
        <v>9</v>
      </c>
      <c r="AE16" s="491"/>
      <c r="AF16" s="491"/>
      <c r="AG16" s="491"/>
      <c r="AH16" s="491"/>
      <c r="AI16" s="491"/>
      <c r="AJ16" s="491"/>
      <c r="AK16" s="491"/>
      <c r="AL16" s="491"/>
      <c r="AM16" s="491"/>
      <c r="AN16" s="491" t="s">
        <v>43</v>
      </c>
      <c r="AO16" s="491"/>
      <c r="AP16" s="491"/>
      <c r="AQ16" s="491"/>
      <c r="AR16" s="491"/>
      <c r="AS16" s="491" t="s">
        <v>54</v>
      </c>
      <c r="AT16" s="491"/>
      <c r="AU16" s="491"/>
      <c r="AV16" s="491"/>
      <c r="AW16" s="491"/>
      <c r="AX16" s="491" t="s">
        <v>43</v>
      </c>
      <c r="AY16" s="491"/>
      <c r="AZ16" s="491"/>
      <c r="BA16" s="491"/>
      <c r="BB16" s="491"/>
      <c r="BC16" s="491"/>
      <c r="BD16" s="491" t="s">
        <v>43</v>
      </c>
      <c r="BE16" s="491"/>
      <c r="BF16" s="491"/>
      <c r="BG16" s="491"/>
      <c r="BH16" s="491"/>
      <c r="BI16" s="491"/>
      <c r="BJ16" s="491" t="s">
        <v>60</v>
      </c>
      <c r="BK16" s="491"/>
      <c r="BL16" s="491"/>
      <c r="BM16" s="491"/>
      <c r="BN16" s="491"/>
      <c r="BO16" s="491"/>
      <c r="BP16" s="491" t="s">
        <v>107</v>
      </c>
      <c r="BQ16" s="491"/>
      <c r="BR16" s="491"/>
      <c r="BS16" s="491"/>
      <c r="BT16" s="491"/>
      <c r="BU16" s="491"/>
      <c r="BV16" s="491"/>
      <c r="BW16" s="491" t="s">
        <v>107</v>
      </c>
      <c r="BX16" s="491"/>
      <c r="BY16" s="491"/>
      <c r="BZ16" s="491"/>
      <c r="CA16" s="491"/>
      <c r="CB16" s="491"/>
      <c r="CC16" s="491"/>
      <c r="CD16" s="491" t="s">
        <v>107</v>
      </c>
      <c r="CE16" s="491"/>
      <c r="CF16" s="491"/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1"/>
      <c r="CS16" s="491"/>
      <c r="CT16" s="491" t="s">
        <v>104</v>
      </c>
      <c r="CU16" s="491"/>
      <c r="CV16" s="491"/>
      <c r="CW16" s="491"/>
      <c r="CX16" s="491"/>
      <c r="CY16" s="491"/>
      <c r="CZ16" s="491"/>
      <c r="DA16" s="491"/>
      <c r="DB16" s="491"/>
      <c r="DC16" s="491" t="s">
        <v>105</v>
      </c>
      <c r="DD16" s="491"/>
      <c r="DE16" s="491"/>
      <c r="DF16" s="491"/>
      <c r="DG16" s="491"/>
      <c r="DH16" s="491"/>
      <c r="DI16" s="491"/>
      <c r="DJ16" s="491"/>
      <c r="DK16" s="491"/>
      <c r="DL16" s="491" t="s">
        <v>106</v>
      </c>
      <c r="DM16" s="491"/>
      <c r="DN16" s="491"/>
      <c r="DO16" s="491"/>
      <c r="DP16" s="491"/>
      <c r="DQ16" s="491"/>
      <c r="DR16" s="491"/>
      <c r="DS16" s="491"/>
      <c r="DT16" s="491"/>
      <c r="DU16" s="491"/>
      <c r="DV16" s="491"/>
      <c r="DW16" s="491"/>
      <c r="DX16" s="491"/>
      <c r="DY16" s="491"/>
      <c r="DZ16" s="491"/>
      <c r="EA16" s="491"/>
      <c r="EB16" s="491"/>
      <c r="EC16" s="491"/>
      <c r="ED16" s="491"/>
    </row>
    <row r="17" spans="1:134" s="8" customFormat="1" ht="11.25">
      <c r="A17" s="491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 t="s">
        <v>10</v>
      </c>
      <c r="AE17" s="491"/>
      <c r="AF17" s="491"/>
      <c r="AG17" s="491"/>
      <c r="AH17" s="491"/>
      <c r="AI17" s="491"/>
      <c r="AJ17" s="491"/>
      <c r="AK17" s="491"/>
      <c r="AL17" s="491"/>
      <c r="AM17" s="491"/>
      <c r="AN17" s="491" t="s">
        <v>47</v>
      </c>
      <c r="AO17" s="491"/>
      <c r="AP17" s="491"/>
      <c r="AQ17" s="491"/>
      <c r="AR17" s="491"/>
      <c r="AS17" s="491" t="s">
        <v>47</v>
      </c>
      <c r="AT17" s="491"/>
      <c r="AU17" s="491"/>
      <c r="AV17" s="491"/>
      <c r="AW17" s="491"/>
      <c r="AX17" s="491" t="s">
        <v>44</v>
      </c>
      <c r="AY17" s="491"/>
      <c r="AZ17" s="491"/>
      <c r="BA17" s="491"/>
      <c r="BB17" s="491"/>
      <c r="BC17" s="491"/>
      <c r="BD17" s="491" t="s">
        <v>44</v>
      </c>
      <c r="BE17" s="491"/>
      <c r="BF17" s="491"/>
      <c r="BG17" s="491"/>
      <c r="BH17" s="491"/>
      <c r="BI17" s="491"/>
      <c r="BJ17" s="491" t="s">
        <v>2</v>
      </c>
      <c r="BK17" s="491"/>
      <c r="BL17" s="491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1"/>
      <c r="DG17" s="491"/>
      <c r="DH17" s="491"/>
      <c r="DI17" s="491"/>
      <c r="DJ17" s="491"/>
      <c r="DK17" s="491"/>
      <c r="DL17" s="491"/>
      <c r="DM17" s="491"/>
      <c r="DN17" s="491"/>
      <c r="DO17" s="491"/>
      <c r="DP17" s="491"/>
      <c r="DQ17" s="491"/>
      <c r="DR17" s="491"/>
      <c r="DS17" s="491"/>
      <c r="DT17" s="491"/>
      <c r="DU17" s="491"/>
      <c r="DV17" s="491"/>
      <c r="DW17" s="491"/>
      <c r="DX17" s="491"/>
      <c r="DY17" s="491"/>
      <c r="DZ17" s="491"/>
      <c r="EA17" s="491"/>
      <c r="EB17" s="491"/>
      <c r="EC17" s="491"/>
      <c r="ED17" s="491"/>
    </row>
    <row r="18" spans="1:134" s="8" customFormat="1" ht="11.25">
      <c r="A18" s="491"/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84" t="s">
        <v>11</v>
      </c>
      <c r="Y18" s="484"/>
      <c r="Z18" s="484"/>
      <c r="AA18" s="484"/>
      <c r="AB18" s="484"/>
      <c r="AC18" s="484"/>
      <c r="AD18" s="484" t="s">
        <v>51</v>
      </c>
      <c r="AE18" s="484"/>
      <c r="AF18" s="484"/>
      <c r="AG18" s="484"/>
      <c r="AH18" s="484"/>
      <c r="AI18" s="484"/>
      <c r="AJ18" s="484"/>
      <c r="AK18" s="484"/>
      <c r="AL18" s="484"/>
      <c r="AM18" s="484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84" t="s">
        <v>45</v>
      </c>
      <c r="AY18" s="484"/>
      <c r="AZ18" s="484"/>
      <c r="BA18" s="484"/>
      <c r="BB18" s="484"/>
      <c r="BC18" s="484"/>
      <c r="BD18" s="484" t="s">
        <v>45</v>
      </c>
      <c r="BE18" s="484"/>
      <c r="BF18" s="484"/>
      <c r="BG18" s="484"/>
      <c r="BH18" s="484"/>
      <c r="BI18" s="484"/>
      <c r="BJ18" s="484" t="s">
        <v>45</v>
      </c>
      <c r="BK18" s="484"/>
      <c r="BL18" s="484"/>
      <c r="BM18" s="484"/>
      <c r="BN18" s="484"/>
      <c r="BO18" s="484"/>
      <c r="BP18" s="484" t="s">
        <v>51</v>
      </c>
      <c r="BQ18" s="484"/>
      <c r="BR18" s="484"/>
      <c r="BS18" s="484"/>
      <c r="BT18" s="484"/>
      <c r="BU18" s="484"/>
      <c r="BV18" s="484"/>
      <c r="BW18" s="484" t="s">
        <v>51</v>
      </c>
      <c r="BX18" s="484"/>
      <c r="BY18" s="484"/>
      <c r="BZ18" s="484"/>
      <c r="CA18" s="484"/>
      <c r="CB18" s="484"/>
      <c r="CC18" s="484"/>
      <c r="CD18" s="484" t="s">
        <v>51</v>
      </c>
      <c r="CE18" s="484"/>
      <c r="CF18" s="484"/>
      <c r="CG18" s="484"/>
      <c r="CH18" s="484"/>
      <c r="CI18" s="484"/>
      <c r="CJ18" s="484"/>
      <c r="CK18" s="484" t="s">
        <v>51</v>
      </c>
      <c r="CL18" s="484"/>
      <c r="CM18" s="484"/>
      <c r="CN18" s="484"/>
      <c r="CO18" s="484"/>
      <c r="CP18" s="484"/>
      <c r="CQ18" s="484"/>
      <c r="CR18" s="484"/>
      <c r="CS18" s="484"/>
      <c r="CT18" s="484" t="s">
        <v>45</v>
      </c>
      <c r="CU18" s="484"/>
      <c r="CV18" s="484"/>
      <c r="CW18" s="484"/>
      <c r="CX18" s="484"/>
      <c r="CY18" s="484"/>
      <c r="CZ18" s="484"/>
      <c r="DA18" s="484"/>
      <c r="DB18" s="484"/>
      <c r="DC18" s="484" t="s">
        <v>45</v>
      </c>
      <c r="DD18" s="484"/>
      <c r="DE18" s="484"/>
      <c r="DF18" s="484"/>
      <c r="DG18" s="484"/>
      <c r="DH18" s="484"/>
      <c r="DI18" s="484"/>
      <c r="DJ18" s="484"/>
      <c r="DK18" s="484"/>
      <c r="DL18" s="484" t="s">
        <v>45</v>
      </c>
      <c r="DM18" s="484"/>
      <c r="DN18" s="484"/>
      <c r="DO18" s="484"/>
      <c r="DP18" s="484"/>
      <c r="DQ18" s="484"/>
      <c r="DR18" s="484"/>
      <c r="DS18" s="484"/>
      <c r="DT18" s="484"/>
      <c r="DU18" s="484" t="s">
        <v>45</v>
      </c>
      <c r="DV18" s="484"/>
      <c r="DW18" s="484"/>
      <c r="DX18" s="484"/>
      <c r="DY18" s="484"/>
      <c r="DZ18" s="484"/>
      <c r="EA18" s="484"/>
      <c r="EB18" s="484"/>
      <c r="EC18" s="484"/>
      <c r="ED18" s="484"/>
    </row>
    <row r="19" spans="1:134" s="8" customFormat="1" ht="11.25">
      <c r="A19" s="491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88"/>
      <c r="Y19" s="489"/>
      <c r="Z19" s="489"/>
      <c r="AA19" s="489"/>
      <c r="AB19" s="489"/>
      <c r="AC19" s="490"/>
      <c r="AD19" s="567" t="s">
        <v>52</v>
      </c>
      <c r="AE19" s="567"/>
      <c r="AF19" s="567"/>
      <c r="AG19" s="567"/>
      <c r="AH19" s="567"/>
      <c r="AI19" s="567"/>
      <c r="AJ19" s="567"/>
      <c r="AK19" s="567"/>
      <c r="AL19" s="567"/>
      <c r="AM19" s="567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88"/>
      <c r="AY19" s="489"/>
      <c r="AZ19" s="489"/>
      <c r="BA19" s="489"/>
      <c r="BB19" s="489"/>
      <c r="BC19" s="490"/>
      <c r="BD19" s="488"/>
      <c r="BE19" s="489"/>
      <c r="BF19" s="489"/>
      <c r="BG19" s="489"/>
      <c r="BH19" s="489"/>
      <c r="BI19" s="490"/>
      <c r="BJ19" s="488"/>
      <c r="BK19" s="489"/>
      <c r="BL19" s="489"/>
      <c r="BM19" s="489"/>
      <c r="BN19" s="489"/>
      <c r="BO19" s="490"/>
      <c r="BP19" s="488" t="s">
        <v>52</v>
      </c>
      <c r="BQ19" s="489"/>
      <c r="BR19" s="489"/>
      <c r="BS19" s="489"/>
      <c r="BT19" s="489"/>
      <c r="BU19" s="489"/>
      <c r="BV19" s="490"/>
      <c r="BW19" s="488" t="s">
        <v>52</v>
      </c>
      <c r="BX19" s="489"/>
      <c r="BY19" s="489"/>
      <c r="BZ19" s="489"/>
      <c r="CA19" s="489"/>
      <c r="CB19" s="489"/>
      <c r="CC19" s="490"/>
      <c r="CD19" s="488" t="s">
        <v>52</v>
      </c>
      <c r="CE19" s="489"/>
      <c r="CF19" s="489"/>
      <c r="CG19" s="489"/>
      <c r="CH19" s="489"/>
      <c r="CI19" s="489"/>
      <c r="CJ19" s="490"/>
      <c r="CK19" s="567" t="s">
        <v>52</v>
      </c>
      <c r="CL19" s="567"/>
      <c r="CM19" s="567"/>
      <c r="CN19" s="567"/>
      <c r="CO19" s="567"/>
      <c r="CP19" s="567"/>
      <c r="CQ19" s="567"/>
      <c r="CR19" s="567"/>
      <c r="CS19" s="567"/>
      <c r="CT19" s="567"/>
      <c r="CU19" s="567"/>
      <c r="CV19" s="567"/>
      <c r="CW19" s="567"/>
      <c r="CX19" s="567"/>
      <c r="CY19" s="567"/>
      <c r="CZ19" s="567"/>
      <c r="DA19" s="567"/>
      <c r="DB19" s="567"/>
      <c r="DC19" s="567"/>
      <c r="DD19" s="567"/>
      <c r="DE19" s="567"/>
      <c r="DF19" s="567"/>
      <c r="DG19" s="567"/>
      <c r="DH19" s="567"/>
      <c r="DI19" s="567"/>
      <c r="DJ19" s="567"/>
      <c r="DK19" s="567"/>
      <c r="DL19" s="567"/>
      <c r="DM19" s="567"/>
      <c r="DN19" s="567"/>
      <c r="DO19" s="567"/>
      <c r="DP19" s="567"/>
      <c r="DQ19" s="567"/>
      <c r="DR19" s="567"/>
      <c r="DS19" s="567"/>
      <c r="DT19" s="567"/>
      <c r="DU19" s="567"/>
      <c r="DV19" s="567"/>
      <c r="DW19" s="567"/>
      <c r="DX19" s="567"/>
      <c r="DY19" s="567"/>
      <c r="DZ19" s="567"/>
      <c r="EA19" s="567"/>
      <c r="EB19" s="567"/>
      <c r="EC19" s="567"/>
      <c r="ED19" s="567"/>
    </row>
    <row r="20" spans="1:134" s="10" customFormat="1" ht="12" customHeight="1">
      <c r="A20" s="587"/>
      <c r="B20" s="587"/>
      <c r="C20" s="587"/>
      <c r="D20" s="575" t="s">
        <v>95</v>
      </c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7"/>
      <c r="X20" s="485"/>
      <c r="Y20" s="485"/>
      <c r="Z20" s="485"/>
      <c r="AA20" s="485"/>
      <c r="AB20" s="485"/>
      <c r="AC20" s="485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6">
        <f>AX23+AX33+AX49</f>
        <v>102.30056399999998</v>
      </c>
      <c r="AY20" s="487"/>
      <c r="AZ20" s="487"/>
      <c r="BA20" s="487"/>
      <c r="BB20" s="487"/>
      <c r="BC20" s="487"/>
      <c r="BD20" s="486">
        <f>BD23+BD33+BD49</f>
        <v>102.29654399999998</v>
      </c>
      <c r="BE20" s="487"/>
      <c r="BF20" s="487"/>
      <c r="BG20" s="487"/>
      <c r="BH20" s="487"/>
      <c r="BI20" s="487"/>
      <c r="BJ20" s="486">
        <f>BJ23+BJ33+BJ49</f>
        <v>8.34</v>
      </c>
      <c r="BK20" s="487"/>
      <c r="BL20" s="487"/>
      <c r="BM20" s="487"/>
      <c r="BN20" s="487"/>
      <c r="BO20" s="487"/>
      <c r="BP20" s="552"/>
      <c r="BQ20" s="552"/>
      <c r="BR20" s="552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2"/>
      <c r="CD20" s="552"/>
      <c r="CE20" s="552"/>
      <c r="CF20" s="552"/>
      <c r="CG20" s="552"/>
      <c r="CH20" s="552"/>
      <c r="CI20" s="552"/>
      <c r="CJ20" s="552"/>
      <c r="CK20" s="552"/>
      <c r="CL20" s="552"/>
      <c r="CM20" s="552"/>
      <c r="CN20" s="552"/>
      <c r="CO20" s="552"/>
      <c r="CP20" s="552"/>
      <c r="CQ20" s="552"/>
      <c r="CR20" s="552"/>
      <c r="CS20" s="552"/>
      <c r="CT20" s="486">
        <f>CT23+CT33+CT49</f>
        <v>8.34</v>
      </c>
      <c r="CU20" s="486"/>
      <c r="CV20" s="486"/>
      <c r="CW20" s="486"/>
      <c r="CX20" s="486"/>
      <c r="CY20" s="486"/>
      <c r="CZ20" s="486"/>
      <c r="DA20" s="486"/>
      <c r="DB20" s="486"/>
      <c r="DC20" s="486">
        <f>DC23+DC33+DC49</f>
        <v>40.975024</v>
      </c>
      <c r="DD20" s="486"/>
      <c r="DE20" s="486"/>
      <c r="DF20" s="486"/>
      <c r="DG20" s="486"/>
      <c r="DH20" s="486"/>
      <c r="DI20" s="486"/>
      <c r="DJ20" s="486"/>
      <c r="DK20" s="486"/>
      <c r="DL20" s="486">
        <f>DL23+DL33+DL49</f>
        <v>52.98553999999999</v>
      </c>
      <c r="DM20" s="486"/>
      <c r="DN20" s="486"/>
      <c r="DO20" s="486"/>
      <c r="DP20" s="486"/>
      <c r="DQ20" s="486"/>
      <c r="DR20" s="486"/>
      <c r="DS20" s="486"/>
      <c r="DT20" s="486"/>
      <c r="DU20" s="486">
        <f>DU23+DU33+DU49</f>
        <v>102.30056399999998</v>
      </c>
      <c r="DV20" s="486"/>
      <c r="DW20" s="486"/>
      <c r="DX20" s="486"/>
      <c r="DY20" s="486"/>
      <c r="DZ20" s="486"/>
      <c r="EA20" s="486"/>
      <c r="EB20" s="486"/>
      <c r="EC20" s="486"/>
      <c r="ED20" s="486"/>
    </row>
    <row r="21" spans="1:134" s="11" customFormat="1" ht="10.5">
      <c r="A21" s="542" t="s">
        <v>0</v>
      </c>
      <c r="B21" s="543"/>
      <c r="C21" s="544"/>
      <c r="D21" s="559" t="s">
        <v>97</v>
      </c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1"/>
      <c r="X21" s="500"/>
      <c r="Y21" s="501"/>
      <c r="Z21" s="501"/>
      <c r="AA21" s="501"/>
      <c r="AB21" s="501"/>
      <c r="AC21" s="502"/>
      <c r="AD21" s="478"/>
      <c r="AE21" s="479"/>
      <c r="AF21" s="479"/>
      <c r="AG21" s="479"/>
      <c r="AH21" s="479"/>
      <c r="AI21" s="479"/>
      <c r="AJ21" s="479"/>
      <c r="AK21" s="479"/>
      <c r="AL21" s="479"/>
      <c r="AM21" s="480"/>
      <c r="AN21" s="500"/>
      <c r="AO21" s="501"/>
      <c r="AP21" s="501"/>
      <c r="AQ21" s="501"/>
      <c r="AR21" s="502"/>
      <c r="AS21" s="500"/>
      <c r="AT21" s="501"/>
      <c r="AU21" s="501"/>
      <c r="AV21" s="501"/>
      <c r="AW21" s="502"/>
      <c r="AX21" s="478"/>
      <c r="AY21" s="479"/>
      <c r="AZ21" s="479"/>
      <c r="BA21" s="479"/>
      <c r="BB21" s="479"/>
      <c r="BC21" s="480"/>
      <c r="BD21" s="478"/>
      <c r="BE21" s="479"/>
      <c r="BF21" s="479"/>
      <c r="BG21" s="479"/>
      <c r="BH21" s="479"/>
      <c r="BI21" s="480"/>
      <c r="BJ21" s="478"/>
      <c r="BK21" s="479"/>
      <c r="BL21" s="479"/>
      <c r="BM21" s="479"/>
      <c r="BN21" s="479"/>
      <c r="BO21" s="480"/>
      <c r="BP21" s="478"/>
      <c r="BQ21" s="479"/>
      <c r="BR21" s="479"/>
      <c r="BS21" s="479"/>
      <c r="BT21" s="479"/>
      <c r="BU21" s="479"/>
      <c r="BV21" s="480"/>
      <c r="BW21" s="478"/>
      <c r="BX21" s="479"/>
      <c r="BY21" s="479"/>
      <c r="BZ21" s="479"/>
      <c r="CA21" s="479"/>
      <c r="CB21" s="479"/>
      <c r="CC21" s="480"/>
      <c r="CD21" s="478"/>
      <c r="CE21" s="479"/>
      <c r="CF21" s="479"/>
      <c r="CG21" s="479"/>
      <c r="CH21" s="479"/>
      <c r="CI21" s="479"/>
      <c r="CJ21" s="480"/>
      <c r="CK21" s="478"/>
      <c r="CL21" s="479"/>
      <c r="CM21" s="479"/>
      <c r="CN21" s="479"/>
      <c r="CO21" s="479"/>
      <c r="CP21" s="479"/>
      <c r="CQ21" s="479"/>
      <c r="CR21" s="479"/>
      <c r="CS21" s="480"/>
      <c r="CT21" s="626"/>
      <c r="CU21" s="627"/>
      <c r="CV21" s="627"/>
      <c r="CW21" s="627"/>
      <c r="CX21" s="627"/>
      <c r="CY21" s="627"/>
      <c r="CZ21" s="627"/>
      <c r="DA21" s="627"/>
      <c r="DB21" s="628"/>
      <c r="DC21" s="626"/>
      <c r="DD21" s="627"/>
      <c r="DE21" s="627"/>
      <c r="DF21" s="627"/>
      <c r="DG21" s="627"/>
      <c r="DH21" s="627"/>
      <c r="DI21" s="627"/>
      <c r="DJ21" s="627"/>
      <c r="DK21" s="628"/>
      <c r="DL21" s="626"/>
      <c r="DM21" s="627"/>
      <c r="DN21" s="627"/>
      <c r="DO21" s="627"/>
      <c r="DP21" s="627"/>
      <c r="DQ21" s="627"/>
      <c r="DR21" s="627"/>
      <c r="DS21" s="627"/>
      <c r="DT21" s="628"/>
      <c r="DU21" s="626"/>
      <c r="DV21" s="627"/>
      <c r="DW21" s="627"/>
      <c r="DX21" s="627"/>
      <c r="DY21" s="627"/>
      <c r="DZ21" s="627"/>
      <c r="EA21" s="627"/>
      <c r="EB21" s="627"/>
      <c r="EC21" s="627"/>
      <c r="ED21" s="628"/>
    </row>
    <row r="22" spans="1:134" s="11" customFormat="1" ht="10.5">
      <c r="A22" s="545"/>
      <c r="B22" s="546"/>
      <c r="C22" s="547"/>
      <c r="D22" s="562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4"/>
      <c r="X22" s="503"/>
      <c r="Y22" s="504"/>
      <c r="Z22" s="504"/>
      <c r="AA22" s="504"/>
      <c r="AB22" s="504"/>
      <c r="AC22" s="505"/>
      <c r="AD22" s="481"/>
      <c r="AE22" s="482"/>
      <c r="AF22" s="482"/>
      <c r="AG22" s="482"/>
      <c r="AH22" s="482"/>
      <c r="AI22" s="482"/>
      <c r="AJ22" s="482"/>
      <c r="AK22" s="482"/>
      <c r="AL22" s="482"/>
      <c r="AM22" s="483"/>
      <c r="AN22" s="503"/>
      <c r="AO22" s="504"/>
      <c r="AP22" s="504"/>
      <c r="AQ22" s="504"/>
      <c r="AR22" s="505"/>
      <c r="AS22" s="503"/>
      <c r="AT22" s="504"/>
      <c r="AU22" s="504"/>
      <c r="AV22" s="504"/>
      <c r="AW22" s="505"/>
      <c r="AX22" s="481"/>
      <c r="AY22" s="482"/>
      <c r="AZ22" s="482"/>
      <c r="BA22" s="482"/>
      <c r="BB22" s="482"/>
      <c r="BC22" s="483"/>
      <c r="BD22" s="481"/>
      <c r="BE22" s="482"/>
      <c r="BF22" s="482"/>
      <c r="BG22" s="482"/>
      <c r="BH22" s="482"/>
      <c r="BI22" s="483"/>
      <c r="BJ22" s="481"/>
      <c r="BK22" s="482"/>
      <c r="BL22" s="482"/>
      <c r="BM22" s="482"/>
      <c r="BN22" s="482"/>
      <c r="BO22" s="483"/>
      <c r="BP22" s="481"/>
      <c r="BQ22" s="482"/>
      <c r="BR22" s="482"/>
      <c r="BS22" s="482"/>
      <c r="BT22" s="482"/>
      <c r="BU22" s="482"/>
      <c r="BV22" s="483"/>
      <c r="BW22" s="481"/>
      <c r="BX22" s="482"/>
      <c r="BY22" s="482"/>
      <c r="BZ22" s="482"/>
      <c r="CA22" s="482"/>
      <c r="CB22" s="482"/>
      <c r="CC22" s="483"/>
      <c r="CD22" s="481"/>
      <c r="CE22" s="482"/>
      <c r="CF22" s="482"/>
      <c r="CG22" s="482"/>
      <c r="CH22" s="482"/>
      <c r="CI22" s="482"/>
      <c r="CJ22" s="483"/>
      <c r="CK22" s="481"/>
      <c r="CL22" s="482"/>
      <c r="CM22" s="482"/>
      <c r="CN22" s="482"/>
      <c r="CO22" s="482"/>
      <c r="CP22" s="482"/>
      <c r="CQ22" s="482"/>
      <c r="CR22" s="482"/>
      <c r="CS22" s="483"/>
      <c r="CT22" s="629"/>
      <c r="CU22" s="630"/>
      <c r="CV22" s="630"/>
      <c r="CW22" s="630"/>
      <c r="CX22" s="630"/>
      <c r="CY22" s="630"/>
      <c r="CZ22" s="630"/>
      <c r="DA22" s="630"/>
      <c r="DB22" s="631"/>
      <c r="DC22" s="629"/>
      <c r="DD22" s="630"/>
      <c r="DE22" s="630"/>
      <c r="DF22" s="630"/>
      <c r="DG22" s="630"/>
      <c r="DH22" s="630"/>
      <c r="DI22" s="630"/>
      <c r="DJ22" s="630"/>
      <c r="DK22" s="631"/>
      <c r="DL22" s="629"/>
      <c r="DM22" s="630"/>
      <c r="DN22" s="630"/>
      <c r="DO22" s="630"/>
      <c r="DP22" s="630"/>
      <c r="DQ22" s="630"/>
      <c r="DR22" s="630"/>
      <c r="DS22" s="630"/>
      <c r="DT22" s="631"/>
      <c r="DU22" s="629"/>
      <c r="DV22" s="630"/>
      <c r="DW22" s="630"/>
      <c r="DX22" s="630"/>
      <c r="DY22" s="630"/>
      <c r="DZ22" s="630"/>
      <c r="EA22" s="630"/>
      <c r="EB22" s="630"/>
      <c r="EC22" s="630"/>
      <c r="ED22" s="631"/>
    </row>
    <row r="23" spans="1:134" s="11" customFormat="1" ht="10.5">
      <c r="A23" s="512" t="s">
        <v>13</v>
      </c>
      <c r="B23" s="513"/>
      <c r="C23" s="514"/>
      <c r="D23" s="566" t="s">
        <v>63</v>
      </c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446"/>
      <c r="Y23" s="447"/>
      <c r="Z23" s="447"/>
      <c r="AA23" s="447"/>
      <c r="AB23" s="447"/>
      <c r="AC23" s="448"/>
      <c r="AD23" s="581"/>
      <c r="AE23" s="582"/>
      <c r="AF23" s="582"/>
      <c r="AG23" s="582"/>
      <c r="AH23" s="582"/>
      <c r="AI23" s="582"/>
      <c r="AJ23" s="582"/>
      <c r="AK23" s="582"/>
      <c r="AL23" s="582"/>
      <c r="AM23" s="583"/>
      <c r="AN23" s="446"/>
      <c r="AO23" s="447"/>
      <c r="AP23" s="447"/>
      <c r="AQ23" s="447"/>
      <c r="AR23" s="448"/>
      <c r="AS23" s="446"/>
      <c r="AT23" s="447"/>
      <c r="AU23" s="447"/>
      <c r="AV23" s="447"/>
      <c r="AW23" s="448"/>
      <c r="AX23" s="602">
        <f>SUM(AX25:BC27)</f>
        <v>80.89554399999999</v>
      </c>
      <c r="AY23" s="603"/>
      <c r="AZ23" s="603"/>
      <c r="BA23" s="603"/>
      <c r="BB23" s="603"/>
      <c r="BC23" s="604"/>
      <c r="BD23" s="602">
        <f>SUM(BD25:BI27)</f>
        <v>80.89554399999999</v>
      </c>
      <c r="BE23" s="603"/>
      <c r="BF23" s="603"/>
      <c r="BG23" s="603"/>
      <c r="BH23" s="603"/>
      <c r="BI23" s="604"/>
      <c r="BJ23" s="602">
        <f>SUM(BJ25:BO27)</f>
        <v>8.34</v>
      </c>
      <c r="BK23" s="603"/>
      <c r="BL23" s="603"/>
      <c r="BM23" s="603"/>
      <c r="BN23" s="603"/>
      <c r="BO23" s="604"/>
      <c r="BP23" s="581"/>
      <c r="BQ23" s="582"/>
      <c r="BR23" s="582"/>
      <c r="BS23" s="582"/>
      <c r="BT23" s="582"/>
      <c r="BU23" s="582"/>
      <c r="BV23" s="583"/>
      <c r="BW23" s="581"/>
      <c r="BX23" s="582"/>
      <c r="BY23" s="582"/>
      <c r="BZ23" s="582"/>
      <c r="CA23" s="582"/>
      <c r="CB23" s="582"/>
      <c r="CC23" s="583"/>
      <c r="CD23" s="581"/>
      <c r="CE23" s="582"/>
      <c r="CF23" s="582"/>
      <c r="CG23" s="582"/>
      <c r="CH23" s="582"/>
      <c r="CI23" s="582"/>
      <c r="CJ23" s="583"/>
      <c r="CK23" s="581"/>
      <c r="CL23" s="582"/>
      <c r="CM23" s="582"/>
      <c r="CN23" s="582"/>
      <c r="CO23" s="582"/>
      <c r="CP23" s="582"/>
      <c r="CQ23" s="582"/>
      <c r="CR23" s="582"/>
      <c r="CS23" s="583"/>
      <c r="CT23" s="602">
        <f>SUM(CT25:DB27)</f>
        <v>8.34</v>
      </c>
      <c r="CU23" s="603"/>
      <c r="CV23" s="603"/>
      <c r="CW23" s="603"/>
      <c r="CX23" s="603"/>
      <c r="CY23" s="603"/>
      <c r="CZ23" s="603"/>
      <c r="DA23" s="603"/>
      <c r="DB23" s="604"/>
      <c r="DC23" s="602">
        <f>SUM(DC25:DK27)</f>
        <v>19.570003999999997</v>
      </c>
      <c r="DD23" s="603"/>
      <c r="DE23" s="603"/>
      <c r="DF23" s="603"/>
      <c r="DG23" s="603"/>
      <c r="DH23" s="603"/>
      <c r="DI23" s="603"/>
      <c r="DJ23" s="603"/>
      <c r="DK23" s="604"/>
      <c r="DL23" s="602">
        <f>SUM(DL25:DT27)</f>
        <v>52.98553999999999</v>
      </c>
      <c r="DM23" s="603"/>
      <c r="DN23" s="603"/>
      <c r="DO23" s="603"/>
      <c r="DP23" s="603"/>
      <c r="DQ23" s="603"/>
      <c r="DR23" s="603"/>
      <c r="DS23" s="603"/>
      <c r="DT23" s="604"/>
      <c r="DU23" s="602">
        <f>SUM(DU25:ED27)</f>
        <v>80.89554399999999</v>
      </c>
      <c r="DV23" s="603"/>
      <c r="DW23" s="603"/>
      <c r="DX23" s="603"/>
      <c r="DY23" s="603"/>
      <c r="DZ23" s="603"/>
      <c r="EA23" s="603"/>
      <c r="EB23" s="603"/>
      <c r="EC23" s="603"/>
      <c r="ED23" s="604"/>
    </row>
    <row r="24" spans="1:134" s="11" customFormat="1" ht="10.5">
      <c r="A24" s="515"/>
      <c r="B24" s="516"/>
      <c r="C24" s="517"/>
      <c r="D24" s="565" t="s">
        <v>12</v>
      </c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449"/>
      <c r="Y24" s="450"/>
      <c r="Z24" s="450"/>
      <c r="AA24" s="450"/>
      <c r="AB24" s="450"/>
      <c r="AC24" s="451"/>
      <c r="AD24" s="584"/>
      <c r="AE24" s="585"/>
      <c r="AF24" s="585"/>
      <c r="AG24" s="585"/>
      <c r="AH24" s="585"/>
      <c r="AI24" s="585"/>
      <c r="AJ24" s="585"/>
      <c r="AK24" s="585"/>
      <c r="AL24" s="585"/>
      <c r="AM24" s="586"/>
      <c r="AN24" s="449"/>
      <c r="AO24" s="450"/>
      <c r="AP24" s="450"/>
      <c r="AQ24" s="450"/>
      <c r="AR24" s="451"/>
      <c r="AS24" s="449"/>
      <c r="AT24" s="450"/>
      <c r="AU24" s="450"/>
      <c r="AV24" s="450"/>
      <c r="AW24" s="451"/>
      <c r="AX24" s="605"/>
      <c r="AY24" s="606"/>
      <c r="AZ24" s="606"/>
      <c r="BA24" s="606"/>
      <c r="BB24" s="606"/>
      <c r="BC24" s="607"/>
      <c r="BD24" s="605"/>
      <c r="BE24" s="606"/>
      <c r="BF24" s="606"/>
      <c r="BG24" s="606"/>
      <c r="BH24" s="606"/>
      <c r="BI24" s="607"/>
      <c r="BJ24" s="605"/>
      <c r="BK24" s="606"/>
      <c r="BL24" s="606"/>
      <c r="BM24" s="606"/>
      <c r="BN24" s="606"/>
      <c r="BO24" s="607"/>
      <c r="BP24" s="584"/>
      <c r="BQ24" s="585"/>
      <c r="BR24" s="585"/>
      <c r="BS24" s="585"/>
      <c r="BT24" s="585"/>
      <c r="BU24" s="585"/>
      <c r="BV24" s="586"/>
      <c r="BW24" s="584"/>
      <c r="BX24" s="585"/>
      <c r="BY24" s="585"/>
      <c r="BZ24" s="585"/>
      <c r="CA24" s="585"/>
      <c r="CB24" s="585"/>
      <c r="CC24" s="586"/>
      <c r="CD24" s="584"/>
      <c r="CE24" s="585"/>
      <c r="CF24" s="585"/>
      <c r="CG24" s="585"/>
      <c r="CH24" s="585"/>
      <c r="CI24" s="585"/>
      <c r="CJ24" s="586"/>
      <c r="CK24" s="584"/>
      <c r="CL24" s="585"/>
      <c r="CM24" s="585"/>
      <c r="CN24" s="585"/>
      <c r="CO24" s="585"/>
      <c r="CP24" s="585"/>
      <c r="CQ24" s="585"/>
      <c r="CR24" s="585"/>
      <c r="CS24" s="586"/>
      <c r="CT24" s="605"/>
      <c r="CU24" s="606"/>
      <c r="CV24" s="606"/>
      <c r="CW24" s="606"/>
      <c r="CX24" s="606"/>
      <c r="CY24" s="606"/>
      <c r="CZ24" s="606"/>
      <c r="DA24" s="606"/>
      <c r="DB24" s="607"/>
      <c r="DC24" s="605"/>
      <c r="DD24" s="606"/>
      <c r="DE24" s="606"/>
      <c r="DF24" s="606"/>
      <c r="DG24" s="606"/>
      <c r="DH24" s="606"/>
      <c r="DI24" s="606"/>
      <c r="DJ24" s="606"/>
      <c r="DK24" s="607"/>
      <c r="DL24" s="605"/>
      <c r="DM24" s="606"/>
      <c r="DN24" s="606"/>
      <c r="DO24" s="606"/>
      <c r="DP24" s="606"/>
      <c r="DQ24" s="606"/>
      <c r="DR24" s="606"/>
      <c r="DS24" s="606"/>
      <c r="DT24" s="607"/>
      <c r="DU24" s="605"/>
      <c r="DV24" s="606"/>
      <c r="DW24" s="606"/>
      <c r="DX24" s="606"/>
      <c r="DY24" s="606"/>
      <c r="DZ24" s="606"/>
      <c r="EA24" s="606"/>
      <c r="EB24" s="606"/>
      <c r="EC24" s="606"/>
      <c r="ED24" s="607"/>
    </row>
    <row r="25" spans="1:134" s="11" customFormat="1" ht="33.75" customHeight="1">
      <c r="A25" s="531" t="s">
        <v>0</v>
      </c>
      <c r="B25" s="532"/>
      <c r="C25" s="533"/>
      <c r="D25" s="474" t="s">
        <v>616</v>
      </c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6"/>
      <c r="X25" s="531" t="s">
        <v>615</v>
      </c>
      <c r="Y25" s="532"/>
      <c r="Z25" s="532"/>
      <c r="AA25" s="532"/>
      <c r="AB25" s="532"/>
      <c r="AC25" s="533"/>
      <c r="AD25" s="622"/>
      <c r="AE25" s="623"/>
      <c r="AF25" s="623"/>
      <c r="AG25" s="623"/>
      <c r="AH25" s="623"/>
      <c r="AI25" s="623"/>
      <c r="AJ25" s="623"/>
      <c r="AK25" s="623"/>
      <c r="AL25" s="623"/>
      <c r="AM25" s="624"/>
      <c r="AN25" s="531" t="s">
        <v>91</v>
      </c>
      <c r="AO25" s="532"/>
      <c r="AP25" s="532"/>
      <c r="AQ25" s="532"/>
      <c r="AR25" s="533"/>
      <c r="AS25" s="531" t="s">
        <v>99</v>
      </c>
      <c r="AT25" s="532"/>
      <c r="AU25" s="532"/>
      <c r="AV25" s="532"/>
      <c r="AW25" s="533"/>
      <c r="AX25" s="578">
        <v>9.54</v>
      </c>
      <c r="AY25" s="579"/>
      <c r="AZ25" s="579"/>
      <c r="BA25" s="579"/>
      <c r="BB25" s="579"/>
      <c r="BC25" s="580"/>
      <c r="BD25" s="578">
        <v>9.54</v>
      </c>
      <c r="BE25" s="579"/>
      <c r="BF25" s="579"/>
      <c r="BG25" s="579"/>
      <c r="BH25" s="579"/>
      <c r="BI25" s="580"/>
      <c r="BJ25" s="464">
        <v>8.34</v>
      </c>
      <c r="BK25" s="465"/>
      <c r="BL25" s="465"/>
      <c r="BM25" s="465"/>
      <c r="BN25" s="465"/>
      <c r="BO25" s="466"/>
      <c r="BP25" s="622"/>
      <c r="BQ25" s="623"/>
      <c r="BR25" s="623"/>
      <c r="BS25" s="623"/>
      <c r="BT25" s="623"/>
      <c r="BU25" s="623"/>
      <c r="BV25" s="624"/>
      <c r="BW25" s="622"/>
      <c r="BX25" s="623"/>
      <c r="BY25" s="623"/>
      <c r="BZ25" s="623"/>
      <c r="CA25" s="623"/>
      <c r="CB25" s="623"/>
      <c r="CC25" s="624"/>
      <c r="CD25" s="622"/>
      <c r="CE25" s="623"/>
      <c r="CF25" s="623"/>
      <c r="CG25" s="623"/>
      <c r="CH25" s="623"/>
      <c r="CI25" s="623"/>
      <c r="CJ25" s="624"/>
      <c r="CK25" s="622"/>
      <c r="CL25" s="623"/>
      <c r="CM25" s="623"/>
      <c r="CN25" s="623"/>
      <c r="CO25" s="623"/>
      <c r="CP25" s="623"/>
      <c r="CQ25" s="623"/>
      <c r="CR25" s="623"/>
      <c r="CS25" s="624"/>
      <c r="CT25" s="464">
        <f>BJ25</f>
        <v>8.34</v>
      </c>
      <c r="CU25" s="465"/>
      <c r="CV25" s="465"/>
      <c r="CW25" s="465"/>
      <c r="CX25" s="465"/>
      <c r="CY25" s="465"/>
      <c r="CZ25" s="465"/>
      <c r="DA25" s="465"/>
      <c r="DB25" s="466"/>
      <c r="DC25" s="578">
        <v>1.2</v>
      </c>
      <c r="DD25" s="579"/>
      <c r="DE25" s="579"/>
      <c r="DF25" s="579"/>
      <c r="DG25" s="579"/>
      <c r="DH25" s="579"/>
      <c r="DI25" s="579"/>
      <c r="DJ25" s="579"/>
      <c r="DK25" s="580"/>
      <c r="DL25" s="464">
        <v>0</v>
      </c>
      <c r="DM25" s="465"/>
      <c r="DN25" s="465"/>
      <c r="DO25" s="465"/>
      <c r="DP25" s="465"/>
      <c r="DQ25" s="465"/>
      <c r="DR25" s="465"/>
      <c r="DS25" s="465"/>
      <c r="DT25" s="466"/>
      <c r="DU25" s="578">
        <f>SUM(CT25:DT25)</f>
        <v>9.54</v>
      </c>
      <c r="DV25" s="579"/>
      <c r="DW25" s="579"/>
      <c r="DX25" s="579"/>
      <c r="DY25" s="579"/>
      <c r="DZ25" s="579"/>
      <c r="EA25" s="579"/>
      <c r="EB25" s="579"/>
      <c r="EC25" s="579"/>
      <c r="ED25" s="580"/>
    </row>
    <row r="26" spans="1:134" s="12" customFormat="1" ht="24.75" customHeight="1">
      <c r="A26" s="523" t="s">
        <v>1</v>
      </c>
      <c r="B26" s="523"/>
      <c r="C26" s="523"/>
      <c r="D26" s="522" t="s">
        <v>96</v>
      </c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3" t="s">
        <v>108</v>
      </c>
      <c r="Y26" s="523"/>
      <c r="Z26" s="523"/>
      <c r="AA26" s="523"/>
      <c r="AB26" s="523"/>
      <c r="AC26" s="523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3" t="s">
        <v>99</v>
      </c>
      <c r="AO26" s="523"/>
      <c r="AP26" s="523"/>
      <c r="AQ26" s="523"/>
      <c r="AR26" s="523"/>
      <c r="AS26" s="523" t="s">
        <v>99</v>
      </c>
      <c r="AT26" s="523"/>
      <c r="AU26" s="523"/>
      <c r="AV26" s="523"/>
      <c r="AW26" s="523"/>
      <c r="AX26" s="608">
        <f>(0.5+15.0678)*1.18</f>
        <v>18.370003999999998</v>
      </c>
      <c r="AY26" s="608"/>
      <c r="AZ26" s="608"/>
      <c r="BA26" s="608"/>
      <c r="BB26" s="608"/>
      <c r="BC26" s="608"/>
      <c r="BD26" s="608">
        <f>(0.5+15.0678)*1.18</f>
        <v>18.370003999999998</v>
      </c>
      <c r="BE26" s="608"/>
      <c r="BF26" s="608"/>
      <c r="BG26" s="608"/>
      <c r="BH26" s="608"/>
      <c r="BI26" s="608"/>
      <c r="BJ26" s="608">
        <v>0</v>
      </c>
      <c r="BK26" s="608"/>
      <c r="BL26" s="608"/>
      <c r="BM26" s="608"/>
      <c r="BN26" s="608"/>
      <c r="BO26" s="608"/>
      <c r="BP26" s="524"/>
      <c r="BQ26" s="524"/>
      <c r="BR26" s="524"/>
      <c r="BS26" s="524"/>
      <c r="BT26" s="524"/>
      <c r="BU26" s="524"/>
      <c r="BV26" s="524"/>
      <c r="BW26" s="524"/>
      <c r="BX26" s="524"/>
      <c r="BY26" s="524"/>
      <c r="BZ26" s="524"/>
      <c r="CA26" s="524"/>
      <c r="CB26" s="524"/>
      <c r="CC26" s="524"/>
      <c r="CD26" s="524"/>
      <c r="CE26" s="524"/>
      <c r="CF26" s="524"/>
      <c r="CG26" s="524"/>
      <c r="CH26" s="524"/>
      <c r="CI26" s="524"/>
      <c r="CJ26" s="524"/>
      <c r="CK26" s="524"/>
      <c r="CL26" s="524"/>
      <c r="CM26" s="524"/>
      <c r="CN26" s="524"/>
      <c r="CO26" s="524"/>
      <c r="CP26" s="524"/>
      <c r="CQ26" s="524"/>
      <c r="CR26" s="524"/>
      <c r="CS26" s="524"/>
      <c r="CT26" s="608">
        <f>11.122*CT13</f>
        <v>0</v>
      </c>
      <c r="CU26" s="608"/>
      <c r="CV26" s="608"/>
      <c r="CW26" s="608"/>
      <c r="CX26" s="608"/>
      <c r="CY26" s="608"/>
      <c r="CZ26" s="608"/>
      <c r="DA26" s="608"/>
      <c r="DB26" s="608"/>
      <c r="DC26" s="608">
        <f>AX26</f>
        <v>18.370003999999998</v>
      </c>
      <c r="DD26" s="608"/>
      <c r="DE26" s="608"/>
      <c r="DF26" s="608"/>
      <c r="DG26" s="608"/>
      <c r="DH26" s="608"/>
      <c r="DI26" s="608"/>
      <c r="DJ26" s="608"/>
      <c r="DK26" s="608"/>
      <c r="DL26" s="608">
        <v>0</v>
      </c>
      <c r="DM26" s="608"/>
      <c r="DN26" s="608"/>
      <c r="DO26" s="608"/>
      <c r="DP26" s="608"/>
      <c r="DQ26" s="608"/>
      <c r="DR26" s="608"/>
      <c r="DS26" s="608"/>
      <c r="DT26" s="608"/>
      <c r="DU26" s="608">
        <f>SUM(CT26:DT26)</f>
        <v>18.370003999999998</v>
      </c>
      <c r="DV26" s="608"/>
      <c r="DW26" s="608"/>
      <c r="DX26" s="608"/>
      <c r="DY26" s="608"/>
      <c r="DZ26" s="608"/>
      <c r="EA26" s="608"/>
      <c r="EB26" s="608"/>
      <c r="EC26" s="608"/>
      <c r="ED26" s="608"/>
    </row>
    <row r="27" spans="1:134" s="12" customFormat="1" ht="25.5" customHeight="1">
      <c r="A27" s="528" t="s">
        <v>98</v>
      </c>
      <c r="B27" s="529"/>
      <c r="C27" s="530"/>
      <c r="D27" s="474" t="s">
        <v>100</v>
      </c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6"/>
      <c r="X27" s="531" t="s">
        <v>108</v>
      </c>
      <c r="Y27" s="532"/>
      <c r="Z27" s="532"/>
      <c r="AA27" s="532"/>
      <c r="AB27" s="532"/>
      <c r="AC27" s="533"/>
      <c r="AD27" s="467"/>
      <c r="AE27" s="468"/>
      <c r="AF27" s="468"/>
      <c r="AG27" s="468"/>
      <c r="AH27" s="468"/>
      <c r="AI27" s="468"/>
      <c r="AJ27" s="468"/>
      <c r="AK27" s="468"/>
      <c r="AL27" s="468"/>
      <c r="AM27" s="469"/>
      <c r="AN27" s="531" t="s">
        <v>102</v>
      </c>
      <c r="AO27" s="532"/>
      <c r="AP27" s="532"/>
      <c r="AQ27" s="532"/>
      <c r="AR27" s="533"/>
      <c r="AS27" s="531" t="s">
        <v>102</v>
      </c>
      <c r="AT27" s="532"/>
      <c r="AU27" s="532"/>
      <c r="AV27" s="532"/>
      <c r="AW27" s="533"/>
      <c r="AX27" s="464">
        <f>(0.65+44.253)*1.18</f>
        <v>52.98553999999999</v>
      </c>
      <c r="AY27" s="465"/>
      <c r="AZ27" s="465"/>
      <c r="BA27" s="465"/>
      <c r="BB27" s="465"/>
      <c r="BC27" s="466"/>
      <c r="BD27" s="464">
        <f>(0.65+44.253)*1.18</f>
        <v>52.98553999999999</v>
      </c>
      <c r="BE27" s="465"/>
      <c r="BF27" s="465"/>
      <c r="BG27" s="465"/>
      <c r="BH27" s="465"/>
      <c r="BI27" s="466"/>
      <c r="BJ27" s="464">
        <v>0</v>
      </c>
      <c r="BK27" s="465"/>
      <c r="BL27" s="465"/>
      <c r="BM27" s="465"/>
      <c r="BN27" s="465"/>
      <c r="BO27" s="466"/>
      <c r="BP27" s="467"/>
      <c r="BQ27" s="468"/>
      <c r="BR27" s="468"/>
      <c r="BS27" s="468"/>
      <c r="BT27" s="468"/>
      <c r="BU27" s="468"/>
      <c r="BV27" s="469"/>
      <c r="BW27" s="467"/>
      <c r="BX27" s="468"/>
      <c r="BY27" s="468"/>
      <c r="BZ27" s="468"/>
      <c r="CA27" s="468"/>
      <c r="CB27" s="468"/>
      <c r="CC27" s="469"/>
      <c r="CD27" s="467"/>
      <c r="CE27" s="468"/>
      <c r="CF27" s="468"/>
      <c r="CG27" s="468"/>
      <c r="CH27" s="468"/>
      <c r="CI27" s="468"/>
      <c r="CJ27" s="469"/>
      <c r="CK27" s="467"/>
      <c r="CL27" s="468"/>
      <c r="CM27" s="468"/>
      <c r="CN27" s="468"/>
      <c r="CO27" s="468"/>
      <c r="CP27" s="468"/>
      <c r="CQ27" s="468"/>
      <c r="CR27" s="468"/>
      <c r="CS27" s="469"/>
      <c r="CT27" s="464">
        <v>0</v>
      </c>
      <c r="CU27" s="465"/>
      <c r="CV27" s="465"/>
      <c r="CW27" s="465"/>
      <c r="CX27" s="465"/>
      <c r="CY27" s="465"/>
      <c r="CZ27" s="465"/>
      <c r="DA27" s="465"/>
      <c r="DB27" s="466"/>
      <c r="DC27" s="464">
        <f>39.806*DC13</f>
        <v>0</v>
      </c>
      <c r="DD27" s="465"/>
      <c r="DE27" s="465"/>
      <c r="DF27" s="465"/>
      <c r="DG27" s="465"/>
      <c r="DH27" s="465"/>
      <c r="DI27" s="465"/>
      <c r="DJ27" s="465"/>
      <c r="DK27" s="466"/>
      <c r="DL27" s="464">
        <f>AX27</f>
        <v>52.98553999999999</v>
      </c>
      <c r="DM27" s="465"/>
      <c r="DN27" s="465"/>
      <c r="DO27" s="465"/>
      <c r="DP27" s="465"/>
      <c r="DQ27" s="465"/>
      <c r="DR27" s="465"/>
      <c r="DS27" s="465"/>
      <c r="DT27" s="466"/>
      <c r="DU27" s="464">
        <f>SUM(CT27:DT27)</f>
        <v>52.98553999999999</v>
      </c>
      <c r="DV27" s="465"/>
      <c r="DW27" s="465"/>
      <c r="DX27" s="465"/>
      <c r="DY27" s="465"/>
      <c r="DZ27" s="465"/>
      <c r="EA27" s="465"/>
      <c r="EB27" s="465"/>
      <c r="EC27" s="465"/>
      <c r="ED27" s="466"/>
    </row>
    <row r="28" spans="1:134" s="11" customFormat="1" ht="10.5">
      <c r="A28" s="542" t="s">
        <v>17</v>
      </c>
      <c r="B28" s="543"/>
      <c r="C28" s="544"/>
      <c r="D28" s="568" t="s">
        <v>26</v>
      </c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53"/>
      <c r="Y28" s="554"/>
      <c r="Z28" s="554"/>
      <c r="AA28" s="554"/>
      <c r="AB28" s="554"/>
      <c r="AC28" s="555"/>
      <c r="AD28" s="569"/>
      <c r="AE28" s="570"/>
      <c r="AF28" s="570"/>
      <c r="AG28" s="570"/>
      <c r="AH28" s="570"/>
      <c r="AI28" s="570"/>
      <c r="AJ28" s="570"/>
      <c r="AK28" s="570"/>
      <c r="AL28" s="570"/>
      <c r="AM28" s="571"/>
      <c r="AN28" s="500"/>
      <c r="AO28" s="501"/>
      <c r="AP28" s="501"/>
      <c r="AQ28" s="501"/>
      <c r="AR28" s="502"/>
      <c r="AS28" s="500"/>
      <c r="AT28" s="501"/>
      <c r="AU28" s="501"/>
      <c r="AV28" s="501"/>
      <c r="AW28" s="502"/>
      <c r="AX28" s="478"/>
      <c r="AY28" s="479"/>
      <c r="AZ28" s="479"/>
      <c r="BA28" s="479"/>
      <c r="BB28" s="479"/>
      <c r="BC28" s="480"/>
      <c r="BD28" s="478"/>
      <c r="BE28" s="479"/>
      <c r="BF28" s="479"/>
      <c r="BG28" s="479"/>
      <c r="BH28" s="479"/>
      <c r="BI28" s="480"/>
      <c r="BJ28" s="478"/>
      <c r="BK28" s="479"/>
      <c r="BL28" s="479"/>
      <c r="BM28" s="479"/>
      <c r="BN28" s="479"/>
      <c r="BO28" s="480"/>
      <c r="BP28" s="569"/>
      <c r="BQ28" s="570"/>
      <c r="BR28" s="570"/>
      <c r="BS28" s="570"/>
      <c r="BT28" s="570"/>
      <c r="BU28" s="570"/>
      <c r="BV28" s="571"/>
      <c r="BW28" s="569"/>
      <c r="BX28" s="570"/>
      <c r="BY28" s="570"/>
      <c r="BZ28" s="570"/>
      <c r="CA28" s="570"/>
      <c r="CB28" s="570"/>
      <c r="CC28" s="571"/>
      <c r="CD28" s="569"/>
      <c r="CE28" s="570"/>
      <c r="CF28" s="570"/>
      <c r="CG28" s="570"/>
      <c r="CH28" s="570"/>
      <c r="CI28" s="570"/>
      <c r="CJ28" s="571"/>
      <c r="CK28" s="569"/>
      <c r="CL28" s="570"/>
      <c r="CM28" s="570"/>
      <c r="CN28" s="570"/>
      <c r="CO28" s="570"/>
      <c r="CP28" s="570"/>
      <c r="CQ28" s="570"/>
      <c r="CR28" s="570"/>
      <c r="CS28" s="571"/>
      <c r="CT28" s="626"/>
      <c r="CU28" s="627"/>
      <c r="CV28" s="627"/>
      <c r="CW28" s="627"/>
      <c r="CX28" s="627"/>
      <c r="CY28" s="627"/>
      <c r="CZ28" s="627"/>
      <c r="DA28" s="627"/>
      <c r="DB28" s="628"/>
      <c r="DC28" s="626"/>
      <c r="DD28" s="627"/>
      <c r="DE28" s="627"/>
      <c r="DF28" s="627"/>
      <c r="DG28" s="627"/>
      <c r="DH28" s="627"/>
      <c r="DI28" s="627"/>
      <c r="DJ28" s="627"/>
      <c r="DK28" s="628"/>
      <c r="DL28" s="626"/>
      <c r="DM28" s="627"/>
      <c r="DN28" s="627"/>
      <c r="DO28" s="627"/>
      <c r="DP28" s="627"/>
      <c r="DQ28" s="627"/>
      <c r="DR28" s="627"/>
      <c r="DS28" s="627"/>
      <c r="DT28" s="628"/>
      <c r="DU28" s="626"/>
      <c r="DV28" s="627"/>
      <c r="DW28" s="627"/>
      <c r="DX28" s="627"/>
      <c r="DY28" s="627"/>
      <c r="DZ28" s="627"/>
      <c r="EA28" s="627"/>
      <c r="EB28" s="627"/>
      <c r="EC28" s="627"/>
      <c r="ED28" s="628"/>
    </row>
    <row r="29" spans="1:134" s="11" customFormat="1" ht="10.5">
      <c r="A29" s="545"/>
      <c r="B29" s="546"/>
      <c r="C29" s="547"/>
      <c r="D29" s="518" t="s">
        <v>27</v>
      </c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56"/>
      <c r="Y29" s="557"/>
      <c r="Z29" s="557"/>
      <c r="AA29" s="557"/>
      <c r="AB29" s="557"/>
      <c r="AC29" s="558"/>
      <c r="AD29" s="572"/>
      <c r="AE29" s="573"/>
      <c r="AF29" s="573"/>
      <c r="AG29" s="573"/>
      <c r="AH29" s="573"/>
      <c r="AI29" s="573"/>
      <c r="AJ29" s="573"/>
      <c r="AK29" s="573"/>
      <c r="AL29" s="573"/>
      <c r="AM29" s="574"/>
      <c r="AN29" s="503"/>
      <c r="AO29" s="504"/>
      <c r="AP29" s="504"/>
      <c r="AQ29" s="504"/>
      <c r="AR29" s="505"/>
      <c r="AS29" s="503"/>
      <c r="AT29" s="504"/>
      <c r="AU29" s="504"/>
      <c r="AV29" s="504"/>
      <c r="AW29" s="505"/>
      <c r="AX29" s="481"/>
      <c r="AY29" s="482"/>
      <c r="AZ29" s="482"/>
      <c r="BA29" s="482"/>
      <c r="BB29" s="482"/>
      <c r="BC29" s="483"/>
      <c r="BD29" s="481"/>
      <c r="BE29" s="482"/>
      <c r="BF29" s="482"/>
      <c r="BG29" s="482"/>
      <c r="BH29" s="482"/>
      <c r="BI29" s="483"/>
      <c r="BJ29" s="481"/>
      <c r="BK29" s="482"/>
      <c r="BL29" s="482"/>
      <c r="BM29" s="482"/>
      <c r="BN29" s="482"/>
      <c r="BO29" s="483"/>
      <c r="BP29" s="572"/>
      <c r="BQ29" s="573"/>
      <c r="BR29" s="573"/>
      <c r="BS29" s="573"/>
      <c r="BT29" s="573"/>
      <c r="BU29" s="573"/>
      <c r="BV29" s="574"/>
      <c r="BW29" s="572"/>
      <c r="BX29" s="573"/>
      <c r="BY29" s="573"/>
      <c r="BZ29" s="573"/>
      <c r="CA29" s="573"/>
      <c r="CB29" s="573"/>
      <c r="CC29" s="574"/>
      <c r="CD29" s="572"/>
      <c r="CE29" s="573"/>
      <c r="CF29" s="573"/>
      <c r="CG29" s="573"/>
      <c r="CH29" s="573"/>
      <c r="CI29" s="573"/>
      <c r="CJ29" s="574"/>
      <c r="CK29" s="572"/>
      <c r="CL29" s="573"/>
      <c r="CM29" s="573"/>
      <c r="CN29" s="573"/>
      <c r="CO29" s="573"/>
      <c r="CP29" s="573"/>
      <c r="CQ29" s="573"/>
      <c r="CR29" s="573"/>
      <c r="CS29" s="574"/>
      <c r="CT29" s="629"/>
      <c r="CU29" s="630"/>
      <c r="CV29" s="630"/>
      <c r="CW29" s="630"/>
      <c r="CX29" s="630"/>
      <c r="CY29" s="630"/>
      <c r="CZ29" s="630"/>
      <c r="DA29" s="630"/>
      <c r="DB29" s="631"/>
      <c r="DC29" s="629"/>
      <c r="DD29" s="630"/>
      <c r="DE29" s="630"/>
      <c r="DF29" s="630"/>
      <c r="DG29" s="630"/>
      <c r="DH29" s="630"/>
      <c r="DI29" s="630"/>
      <c r="DJ29" s="630"/>
      <c r="DK29" s="631"/>
      <c r="DL29" s="629"/>
      <c r="DM29" s="630"/>
      <c r="DN29" s="630"/>
      <c r="DO29" s="630"/>
      <c r="DP29" s="630"/>
      <c r="DQ29" s="630"/>
      <c r="DR29" s="630"/>
      <c r="DS29" s="630"/>
      <c r="DT29" s="631"/>
      <c r="DU29" s="629"/>
      <c r="DV29" s="630"/>
      <c r="DW29" s="630"/>
      <c r="DX29" s="630"/>
      <c r="DY29" s="630"/>
      <c r="DZ29" s="630"/>
      <c r="EA29" s="630"/>
      <c r="EB29" s="630"/>
      <c r="EC29" s="630"/>
      <c r="ED29" s="631"/>
    </row>
    <row r="30" spans="1:134" s="12" customFormat="1" ht="12" customHeight="1" hidden="1">
      <c r="A30" s="498" t="s">
        <v>0</v>
      </c>
      <c r="B30" s="498"/>
      <c r="C30" s="498"/>
      <c r="D30" s="494" t="s">
        <v>15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60"/>
      <c r="Y30" s="460"/>
      <c r="Z30" s="460"/>
      <c r="AA30" s="460"/>
      <c r="AB30" s="460"/>
      <c r="AC30" s="460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94"/>
      <c r="AO30" s="494"/>
      <c r="AP30" s="494"/>
      <c r="AQ30" s="494"/>
      <c r="AR30" s="494"/>
      <c r="AS30" s="494"/>
      <c r="AT30" s="494"/>
      <c r="AU30" s="494"/>
      <c r="AV30" s="494"/>
      <c r="AW30" s="494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61"/>
      <c r="BQ30" s="461"/>
      <c r="BR30" s="461"/>
      <c r="BS30" s="461"/>
      <c r="BT30" s="461"/>
      <c r="BU30" s="461"/>
      <c r="BV30" s="461"/>
      <c r="BW30" s="461"/>
      <c r="BX30" s="461"/>
      <c r="BY30" s="461"/>
      <c r="BZ30" s="461"/>
      <c r="CA30" s="461"/>
      <c r="CB30" s="461"/>
      <c r="CC30" s="461"/>
      <c r="CD30" s="461"/>
      <c r="CE30" s="461"/>
      <c r="CF30" s="461"/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S30" s="461"/>
      <c r="CT30" s="632"/>
      <c r="CU30" s="632"/>
      <c r="CV30" s="632"/>
      <c r="CW30" s="632"/>
      <c r="CX30" s="632"/>
      <c r="CY30" s="632"/>
      <c r="CZ30" s="632"/>
      <c r="DA30" s="632"/>
      <c r="DB30" s="632"/>
      <c r="DC30" s="632"/>
      <c r="DD30" s="632"/>
      <c r="DE30" s="632"/>
      <c r="DF30" s="632"/>
      <c r="DG30" s="632"/>
      <c r="DH30" s="632"/>
      <c r="DI30" s="632"/>
      <c r="DJ30" s="632"/>
      <c r="DK30" s="632"/>
      <c r="DL30" s="632"/>
      <c r="DM30" s="632"/>
      <c r="DN30" s="632"/>
      <c r="DO30" s="632"/>
      <c r="DP30" s="632"/>
      <c r="DQ30" s="632"/>
      <c r="DR30" s="632"/>
      <c r="DS30" s="632"/>
      <c r="DT30" s="632"/>
      <c r="DU30" s="632"/>
      <c r="DV30" s="632"/>
      <c r="DW30" s="632"/>
      <c r="DX30" s="632"/>
      <c r="DY30" s="632"/>
      <c r="DZ30" s="632"/>
      <c r="EA30" s="632"/>
      <c r="EB30" s="632"/>
      <c r="EC30" s="632"/>
      <c r="ED30" s="632"/>
    </row>
    <row r="31" spans="1:134" s="12" customFormat="1" ht="12" customHeight="1" hidden="1">
      <c r="A31" s="498" t="s">
        <v>1</v>
      </c>
      <c r="B31" s="498"/>
      <c r="C31" s="498"/>
      <c r="D31" s="494" t="s">
        <v>16</v>
      </c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60"/>
      <c r="Y31" s="460"/>
      <c r="Z31" s="460"/>
      <c r="AA31" s="460"/>
      <c r="AB31" s="460"/>
      <c r="AC31" s="460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632"/>
      <c r="CU31" s="632"/>
      <c r="CV31" s="632"/>
      <c r="CW31" s="632"/>
      <c r="CX31" s="632"/>
      <c r="CY31" s="632"/>
      <c r="CZ31" s="632"/>
      <c r="DA31" s="632"/>
      <c r="DB31" s="632"/>
      <c r="DC31" s="632"/>
      <c r="DD31" s="632"/>
      <c r="DE31" s="632"/>
      <c r="DF31" s="632"/>
      <c r="DG31" s="632"/>
      <c r="DH31" s="632"/>
      <c r="DI31" s="632"/>
      <c r="DJ31" s="632"/>
      <c r="DK31" s="632"/>
      <c r="DL31" s="632"/>
      <c r="DM31" s="632"/>
      <c r="DN31" s="632"/>
      <c r="DO31" s="632"/>
      <c r="DP31" s="632"/>
      <c r="DQ31" s="632"/>
      <c r="DR31" s="632"/>
      <c r="DS31" s="632"/>
      <c r="DT31" s="632"/>
      <c r="DU31" s="632"/>
      <c r="DV31" s="632"/>
      <c r="DW31" s="632"/>
      <c r="DX31" s="632"/>
      <c r="DY31" s="632"/>
      <c r="DZ31" s="632"/>
      <c r="EA31" s="632"/>
      <c r="EB31" s="632"/>
      <c r="EC31" s="632"/>
      <c r="ED31" s="632"/>
    </row>
    <row r="32" spans="1:134" s="12" customFormat="1" ht="12" customHeight="1" hidden="1">
      <c r="A32" s="498" t="s">
        <v>14</v>
      </c>
      <c r="B32" s="498"/>
      <c r="C32" s="498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60"/>
      <c r="Y32" s="460"/>
      <c r="Z32" s="460"/>
      <c r="AA32" s="460"/>
      <c r="AB32" s="460"/>
      <c r="AC32" s="460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1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  <c r="DI32" s="632"/>
      <c r="DJ32" s="632"/>
      <c r="DK32" s="632"/>
      <c r="DL32" s="632"/>
      <c r="DM32" s="632"/>
      <c r="DN32" s="632"/>
      <c r="DO32" s="632"/>
      <c r="DP32" s="632"/>
      <c r="DQ32" s="632"/>
      <c r="DR32" s="632"/>
      <c r="DS32" s="632"/>
      <c r="DT32" s="632"/>
      <c r="DU32" s="632"/>
      <c r="DV32" s="632"/>
      <c r="DW32" s="632"/>
      <c r="DX32" s="632"/>
      <c r="DY32" s="632"/>
      <c r="DZ32" s="632"/>
      <c r="EA32" s="632"/>
      <c r="EB32" s="632"/>
      <c r="EC32" s="632"/>
      <c r="ED32" s="632"/>
    </row>
    <row r="33" spans="1:134" s="10" customFormat="1" ht="10.5" customHeight="1">
      <c r="A33" s="512" t="s">
        <v>18</v>
      </c>
      <c r="B33" s="513"/>
      <c r="C33" s="514"/>
      <c r="D33" s="470" t="s">
        <v>93</v>
      </c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54"/>
      <c r="Y33" s="455"/>
      <c r="Z33" s="455"/>
      <c r="AA33" s="455"/>
      <c r="AB33" s="455"/>
      <c r="AC33" s="456"/>
      <c r="AD33" s="454"/>
      <c r="AE33" s="455"/>
      <c r="AF33" s="455"/>
      <c r="AG33" s="455"/>
      <c r="AH33" s="455"/>
      <c r="AI33" s="455"/>
      <c r="AJ33" s="455"/>
      <c r="AK33" s="455"/>
      <c r="AL33" s="455"/>
      <c r="AM33" s="456"/>
      <c r="AN33" s="454"/>
      <c r="AO33" s="455"/>
      <c r="AP33" s="455"/>
      <c r="AQ33" s="455"/>
      <c r="AR33" s="456"/>
      <c r="AS33" s="454"/>
      <c r="AT33" s="455"/>
      <c r="AU33" s="455"/>
      <c r="AV33" s="455"/>
      <c r="AW33" s="456"/>
      <c r="AX33" s="609">
        <f>AX35</f>
        <v>16.521</v>
      </c>
      <c r="AY33" s="610"/>
      <c r="AZ33" s="610"/>
      <c r="BA33" s="610"/>
      <c r="BB33" s="610"/>
      <c r="BC33" s="611"/>
      <c r="BD33" s="609">
        <f>BD35</f>
        <v>16.521</v>
      </c>
      <c r="BE33" s="610"/>
      <c r="BF33" s="610"/>
      <c r="BG33" s="610"/>
      <c r="BH33" s="610"/>
      <c r="BI33" s="611"/>
      <c r="BJ33" s="609">
        <f>BJ35</f>
        <v>0</v>
      </c>
      <c r="BK33" s="610"/>
      <c r="BL33" s="610"/>
      <c r="BM33" s="610"/>
      <c r="BN33" s="610"/>
      <c r="BO33" s="611"/>
      <c r="BP33" s="454"/>
      <c r="BQ33" s="455"/>
      <c r="BR33" s="455"/>
      <c r="BS33" s="455"/>
      <c r="BT33" s="455"/>
      <c r="BU33" s="455"/>
      <c r="BV33" s="456"/>
      <c r="BW33" s="454"/>
      <c r="BX33" s="455"/>
      <c r="BY33" s="455"/>
      <c r="BZ33" s="455"/>
      <c r="CA33" s="455"/>
      <c r="CB33" s="455"/>
      <c r="CC33" s="456"/>
      <c r="CD33" s="454"/>
      <c r="CE33" s="455"/>
      <c r="CF33" s="455"/>
      <c r="CG33" s="455"/>
      <c r="CH33" s="455"/>
      <c r="CI33" s="455"/>
      <c r="CJ33" s="456"/>
      <c r="CK33" s="454"/>
      <c r="CL33" s="455"/>
      <c r="CM33" s="455"/>
      <c r="CN33" s="455"/>
      <c r="CO33" s="455"/>
      <c r="CP33" s="455"/>
      <c r="CQ33" s="455"/>
      <c r="CR33" s="455"/>
      <c r="CS33" s="456"/>
      <c r="CT33" s="609">
        <f>CT35</f>
        <v>0</v>
      </c>
      <c r="CU33" s="610"/>
      <c r="CV33" s="610"/>
      <c r="CW33" s="610"/>
      <c r="CX33" s="610"/>
      <c r="CY33" s="610"/>
      <c r="CZ33" s="610"/>
      <c r="DA33" s="610"/>
      <c r="DB33" s="611"/>
      <c r="DC33" s="609">
        <f>DC35</f>
        <v>16.521</v>
      </c>
      <c r="DD33" s="610"/>
      <c r="DE33" s="610"/>
      <c r="DF33" s="610"/>
      <c r="DG33" s="610"/>
      <c r="DH33" s="610"/>
      <c r="DI33" s="610"/>
      <c r="DJ33" s="610"/>
      <c r="DK33" s="611"/>
      <c r="DL33" s="609">
        <f>DL35</f>
        <v>0</v>
      </c>
      <c r="DM33" s="610"/>
      <c r="DN33" s="610"/>
      <c r="DO33" s="610"/>
      <c r="DP33" s="610"/>
      <c r="DQ33" s="610"/>
      <c r="DR33" s="610"/>
      <c r="DS33" s="610"/>
      <c r="DT33" s="611"/>
      <c r="DU33" s="609">
        <f>DU35</f>
        <v>16.521</v>
      </c>
      <c r="DV33" s="610"/>
      <c r="DW33" s="610"/>
      <c r="DX33" s="610"/>
      <c r="DY33" s="610"/>
      <c r="DZ33" s="610"/>
      <c r="EA33" s="610"/>
      <c r="EB33" s="610"/>
      <c r="EC33" s="610"/>
      <c r="ED33" s="611"/>
    </row>
    <row r="34" spans="1:134" s="10" customFormat="1" ht="10.5">
      <c r="A34" s="515"/>
      <c r="B34" s="516"/>
      <c r="C34" s="517"/>
      <c r="D34" s="472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57"/>
      <c r="Y34" s="458"/>
      <c r="Z34" s="458"/>
      <c r="AA34" s="458"/>
      <c r="AB34" s="458"/>
      <c r="AC34" s="459"/>
      <c r="AD34" s="457"/>
      <c r="AE34" s="458"/>
      <c r="AF34" s="458"/>
      <c r="AG34" s="458"/>
      <c r="AH34" s="458"/>
      <c r="AI34" s="458"/>
      <c r="AJ34" s="458"/>
      <c r="AK34" s="458"/>
      <c r="AL34" s="458"/>
      <c r="AM34" s="459"/>
      <c r="AN34" s="457"/>
      <c r="AO34" s="458"/>
      <c r="AP34" s="458"/>
      <c r="AQ34" s="458"/>
      <c r="AR34" s="459"/>
      <c r="AS34" s="457"/>
      <c r="AT34" s="458"/>
      <c r="AU34" s="458"/>
      <c r="AV34" s="458"/>
      <c r="AW34" s="459"/>
      <c r="AX34" s="612"/>
      <c r="AY34" s="613"/>
      <c r="AZ34" s="613"/>
      <c r="BA34" s="613"/>
      <c r="BB34" s="613"/>
      <c r="BC34" s="614"/>
      <c r="BD34" s="612"/>
      <c r="BE34" s="613"/>
      <c r="BF34" s="613"/>
      <c r="BG34" s="613"/>
      <c r="BH34" s="613"/>
      <c r="BI34" s="614"/>
      <c r="BJ34" s="612"/>
      <c r="BK34" s="613"/>
      <c r="BL34" s="613"/>
      <c r="BM34" s="613"/>
      <c r="BN34" s="613"/>
      <c r="BO34" s="614"/>
      <c r="BP34" s="457"/>
      <c r="BQ34" s="458"/>
      <c r="BR34" s="458"/>
      <c r="BS34" s="458"/>
      <c r="BT34" s="458"/>
      <c r="BU34" s="458"/>
      <c r="BV34" s="459"/>
      <c r="BW34" s="457"/>
      <c r="BX34" s="458"/>
      <c r="BY34" s="458"/>
      <c r="BZ34" s="458"/>
      <c r="CA34" s="458"/>
      <c r="CB34" s="458"/>
      <c r="CC34" s="459"/>
      <c r="CD34" s="457"/>
      <c r="CE34" s="458"/>
      <c r="CF34" s="458"/>
      <c r="CG34" s="458"/>
      <c r="CH34" s="458"/>
      <c r="CI34" s="458"/>
      <c r="CJ34" s="459"/>
      <c r="CK34" s="457"/>
      <c r="CL34" s="458"/>
      <c r="CM34" s="458"/>
      <c r="CN34" s="458"/>
      <c r="CO34" s="458"/>
      <c r="CP34" s="458"/>
      <c r="CQ34" s="458"/>
      <c r="CR34" s="458"/>
      <c r="CS34" s="459"/>
      <c r="CT34" s="612"/>
      <c r="CU34" s="613"/>
      <c r="CV34" s="613"/>
      <c r="CW34" s="613"/>
      <c r="CX34" s="613"/>
      <c r="CY34" s="613"/>
      <c r="CZ34" s="613"/>
      <c r="DA34" s="613"/>
      <c r="DB34" s="614"/>
      <c r="DC34" s="612"/>
      <c r="DD34" s="613"/>
      <c r="DE34" s="613"/>
      <c r="DF34" s="613"/>
      <c r="DG34" s="613"/>
      <c r="DH34" s="613"/>
      <c r="DI34" s="613"/>
      <c r="DJ34" s="613"/>
      <c r="DK34" s="614"/>
      <c r="DL34" s="612"/>
      <c r="DM34" s="613"/>
      <c r="DN34" s="613"/>
      <c r="DO34" s="613"/>
      <c r="DP34" s="613"/>
      <c r="DQ34" s="613"/>
      <c r="DR34" s="613"/>
      <c r="DS34" s="613"/>
      <c r="DT34" s="614"/>
      <c r="DU34" s="612"/>
      <c r="DV34" s="613"/>
      <c r="DW34" s="613"/>
      <c r="DX34" s="613"/>
      <c r="DY34" s="613"/>
      <c r="DZ34" s="613"/>
      <c r="EA34" s="613"/>
      <c r="EB34" s="613"/>
      <c r="EC34" s="613"/>
      <c r="ED34" s="614"/>
    </row>
    <row r="35" spans="1:134" s="12" customFormat="1" ht="23.25" customHeight="1">
      <c r="A35" s="528" t="s">
        <v>0</v>
      </c>
      <c r="B35" s="529"/>
      <c r="C35" s="530"/>
      <c r="D35" s="474" t="s">
        <v>92</v>
      </c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6"/>
      <c r="X35" s="523" t="s">
        <v>108</v>
      </c>
      <c r="Y35" s="523"/>
      <c r="Z35" s="523"/>
      <c r="AA35" s="523"/>
      <c r="AB35" s="523"/>
      <c r="AC35" s="523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3" t="s">
        <v>99</v>
      </c>
      <c r="AO35" s="523"/>
      <c r="AP35" s="523"/>
      <c r="AQ35" s="523"/>
      <c r="AR35" s="523"/>
      <c r="AS35" s="523" t="s">
        <v>99</v>
      </c>
      <c r="AT35" s="523"/>
      <c r="AU35" s="523"/>
      <c r="AV35" s="523"/>
      <c r="AW35" s="523"/>
      <c r="AX35" s="608">
        <v>16.521</v>
      </c>
      <c r="AY35" s="608"/>
      <c r="AZ35" s="608"/>
      <c r="BA35" s="608"/>
      <c r="BB35" s="608"/>
      <c r="BC35" s="608"/>
      <c r="BD35" s="608">
        <v>16.521</v>
      </c>
      <c r="BE35" s="608"/>
      <c r="BF35" s="608"/>
      <c r="BG35" s="608"/>
      <c r="BH35" s="608"/>
      <c r="BI35" s="608"/>
      <c r="BJ35" s="608">
        <v>0</v>
      </c>
      <c r="BK35" s="608"/>
      <c r="BL35" s="608"/>
      <c r="BM35" s="608"/>
      <c r="BN35" s="608"/>
      <c r="BO35" s="608"/>
      <c r="BP35" s="524"/>
      <c r="BQ35" s="524"/>
      <c r="BR35" s="524"/>
      <c r="BS35" s="524"/>
      <c r="BT35" s="524"/>
      <c r="BU35" s="524"/>
      <c r="BV35" s="524"/>
      <c r="BW35" s="524"/>
      <c r="BX35" s="524"/>
      <c r="BY35" s="524"/>
      <c r="BZ35" s="524"/>
      <c r="CA35" s="524"/>
      <c r="CB35" s="524"/>
      <c r="CC35" s="524"/>
      <c r="CD35" s="524"/>
      <c r="CE35" s="524"/>
      <c r="CF35" s="524"/>
      <c r="CG35" s="524"/>
      <c r="CH35" s="524"/>
      <c r="CI35" s="524"/>
      <c r="CJ35" s="524"/>
      <c r="CK35" s="524"/>
      <c r="CL35" s="524"/>
      <c r="CM35" s="524"/>
      <c r="CN35" s="524"/>
      <c r="CO35" s="524"/>
      <c r="CP35" s="524"/>
      <c r="CQ35" s="524"/>
      <c r="CR35" s="524"/>
      <c r="CS35" s="524"/>
      <c r="CT35" s="608">
        <f>14.006*CT13</f>
        <v>0</v>
      </c>
      <c r="CU35" s="608"/>
      <c r="CV35" s="608"/>
      <c r="CW35" s="608"/>
      <c r="CX35" s="608"/>
      <c r="CY35" s="608"/>
      <c r="CZ35" s="608"/>
      <c r="DA35" s="608"/>
      <c r="DB35" s="608"/>
      <c r="DC35" s="608">
        <f>AX35</f>
        <v>16.521</v>
      </c>
      <c r="DD35" s="608"/>
      <c r="DE35" s="608"/>
      <c r="DF35" s="608"/>
      <c r="DG35" s="608"/>
      <c r="DH35" s="608"/>
      <c r="DI35" s="608"/>
      <c r="DJ35" s="608"/>
      <c r="DK35" s="608"/>
      <c r="DL35" s="608">
        <v>0</v>
      </c>
      <c r="DM35" s="608"/>
      <c r="DN35" s="608"/>
      <c r="DO35" s="608"/>
      <c r="DP35" s="608"/>
      <c r="DQ35" s="608"/>
      <c r="DR35" s="608"/>
      <c r="DS35" s="608"/>
      <c r="DT35" s="608"/>
      <c r="DU35" s="608">
        <f>SUM(CT35:DT35)</f>
        <v>16.521</v>
      </c>
      <c r="DV35" s="608"/>
      <c r="DW35" s="608"/>
      <c r="DX35" s="608"/>
      <c r="DY35" s="608"/>
      <c r="DZ35" s="608"/>
      <c r="EA35" s="608"/>
      <c r="EB35" s="608"/>
      <c r="EC35" s="608"/>
      <c r="ED35" s="608"/>
    </row>
    <row r="36" spans="1:134" s="12" customFormat="1" ht="12" customHeight="1" hidden="1">
      <c r="A36" s="498" t="s">
        <v>1</v>
      </c>
      <c r="B36" s="498"/>
      <c r="C36" s="498"/>
      <c r="D36" s="494" t="s">
        <v>16</v>
      </c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60"/>
      <c r="Y36" s="460"/>
      <c r="Z36" s="460"/>
      <c r="AA36" s="460"/>
      <c r="AB36" s="460"/>
      <c r="AC36" s="460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3"/>
      <c r="BM36" s="493"/>
      <c r="BN36" s="493"/>
      <c r="BO36" s="493"/>
      <c r="BP36" s="461"/>
      <c r="BQ36" s="461"/>
      <c r="BR36" s="461"/>
      <c r="BS36" s="461"/>
      <c r="BT36" s="461"/>
      <c r="BU36" s="461"/>
      <c r="BV36" s="461"/>
      <c r="BW36" s="461"/>
      <c r="BX36" s="461"/>
      <c r="BY36" s="461"/>
      <c r="BZ36" s="461"/>
      <c r="CA36" s="461"/>
      <c r="CB36" s="461"/>
      <c r="CC36" s="461"/>
      <c r="CD36" s="461"/>
      <c r="CE36" s="461"/>
      <c r="CF36" s="461"/>
      <c r="CG36" s="461"/>
      <c r="CH36" s="461"/>
      <c r="CI36" s="461"/>
      <c r="CJ36" s="461"/>
      <c r="CK36" s="461"/>
      <c r="CL36" s="461"/>
      <c r="CM36" s="461"/>
      <c r="CN36" s="461"/>
      <c r="CO36" s="461"/>
      <c r="CP36" s="461"/>
      <c r="CQ36" s="461"/>
      <c r="CR36" s="461"/>
      <c r="CS36" s="461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  <c r="DI36" s="632"/>
      <c r="DJ36" s="632"/>
      <c r="DK36" s="632"/>
      <c r="DL36" s="632"/>
      <c r="DM36" s="632"/>
      <c r="DN36" s="632"/>
      <c r="DO36" s="632"/>
      <c r="DP36" s="632"/>
      <c r="DQ36" s="632"/>
      <c r="DR36" s="632"/>
      <c r="DS36" s="632"/>
      <c r="DT36" s="632"/>
      <c r="DU36" s="632"/>
      <c r="DV36" s="632"/>
      <c r="DW36" s="632"/>
      <c r="DX36" s="632"/>
      <c r="DY36" s="632"/>
      <c r="DZ36" s="632"/>
      <c r="EA36" s="632"/>
      <c r="EB36" s="632"/>
      <c r="EC36" s="632"/>
      <c r="ED36" s="632"/>
    </row>
    <row r="37" spans="1:134" s="12" customFormat="1" ht="12" customHeight="1" hidden="1">
      <c r="A37" s="498" t="s">
        <v>14</v>
      </c>
      <c r="B37" s="498"/>
      <c r="C37" s="498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60"/>
      <c r="Y37" s="460"/>
      <c r="Z37" s="460"/>
      <c r="AA37" s="460"/>
      <c r="AB37" s="460"/>
      <c r="AC37" s="460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1"/>
      <c r="CM37" s="461"/>
      <c r="CN37" s="461"/>
      <c r="CO37" s="461"/>
      <c r="CP37" s="461"/>
      <c r="CQ37" s="461"/>
      <c r="CR37" s="461"/>
      <c r="CS37" s="461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  <c r="DI37" s="632"/>
      <c r="DJ37" s="632"/>
      <c r="DK37" s="632"/>
      <c r="DL37" s="632"/>
      <c r="DM37" s="632"/>
      <c r="DN37" s="632"/>
      <c r="DO37" s="632"/>
      <c r="DP37" s="632"/>
      <c r="DQ37" s="632"/>
      <c r="DR37" s="632"/>
      <c r="DS37" s="632"/>
      <c r="DT37" s="632"/>
      <c r="DU37" s="632"/>
      <c r="DV37" s="632"/>
      <c r="DW37" s="632"/>
      <c r="DX37" s="632"/>
      <c r="DY37" s="632"/>
      <c r="DZ37" s="632"/>
      <c r="EA37" s="632"/>
      <c r="EB37" s="632"/>
      <c r="EC37" s="632"/>
      <c r="ED37" s="632"/>
    </row>
    <row r="38" spans="1:134" s="11" customFormat="1" ht="10.5">
      <c r="A38" s="542" t="s">
        <v>19</v>
      </c>
      <c r="B38" s="543"/>
      <c r="C38" s="544"/>
      <c r="D38" s="568" t="s">
        <v>55</v>
      </c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53"/>
      <c r="Y38" s="554"/>
      <c r="Z38" s="554"/>
      <c r="AA38" s="554"/>
      <c r="AB38" s="554"/>
      <c r="AC38" s="555"/>
      <c r="AD38" s="569"/>
      <c r="AE38" s="570"/>
      <c r="AF38" s="570"/>
      <c r="AG38" s="570"/>
      <c r="AH38" s="570"/>
      <c r="AI38" s="570"/>
      <c r="AJ38" s="570"/>
      <c r="AK38" s="570"/>
      <c r="AL38" s="570"/>
      <c r="AM38" s="571"/>
      <c r="AN38" s="500"/>
      <c r="AO38" s="501"/>
      <c r="AP38" s="501"/>
      <c r="AQ38" s="501"/>
      <c r="AR38" s="502"/>
      <c r="AS38" s="500"/>
      <c r="AT38" s="501"/>
      <c r="AU38" s="501"/>
      <c r="AV38" s="501"/>
      <c r="AW38" s="502"/>
      <c r="AX38" s="478"/>
      <c r="AY38" s="479"/>
      <c r="AZ38" s="479"/>
      <c r="BA38" s="479"/>
      <c r="BB38" s="479"/>
      <c r="BC38" s="480"/>
      <c r="BD38" s="478"/>
      <c r="BE38" s="479"/>
      <c r="BF38" s="479"/>
      <c r="BG38" s="479"/>
      <c r="BH38" s="479"/>
      <c r="BI38" s="480"/>
      <c r="BJ38" s="478"/>
      <c r="BK38" s="479"/>
      <c r="BL38" s="479"/>
      <c r="BM38" s="479"/>
      <c r="BN38" s="479"/>
      <c r="BO38" s="480"/>
      <c r="BP38" s="569"/>
      <c r="BQ38" s="570"/>
      <c r="BR38" s="570"/>
      <c r="BS38" s="570"/>
      <c r="BT38" s="570"/>
      <c r="BU38" s="570"/>
      <c r="BV38" s="571"/>
      <c r="BW38" s="569"/>
      <c r="BX38" s="570"/>
      <c r="BY38" s="570"/>
      <c r="BZ38" s="570"/>
      <c r="CA38" s="570"/>
      <c r="CB38" s="570"/>
      <c r="CC38" s="571"/>
      <c r="CD38" s="569"/>
      <c r="CE38" s="570"/>
      <c r="CF38" s="570"/>
      <c r="CG38" s="570"/>
      <c r="CH38" s="570"/>
      <c r="CI38" s="570"/>
      <c r="CJ38" s="571"/>
      <c r="CK38" s="569"/>
      <c r="CL38" s="570"/>
      <c r="CM38" s="570"/>
      <c r="CN38" s="570"/>
      <c r="CO38" s="570"/>
      <c r="CP38" s="570"/>
      <c r="CQ38" s="570"/>
      <c r="CR38" s="570"/>
      <c r="CS38" s="571"/>
      <c r="CT38" s="626"/>
      <c r="CU38" s="627"/>
      <c r="CV38" s="627"/>
      <c r="CW38" s="627"/>
      <c r="CX38" s="627"/>
      <c r="CY38" s="627"/>
      <c r="CZ38" s="627"/>
      <c r="DA38" s="627"/>
      <c r="DB38" s="628"/>
      <c r="DC38" s="626"/>
      <c r="DD38" s="627"/>
      <c r="DE38" s="627"/>
      <c r="DF38" s="627"/>
      <c r="DG38" s="627"/>
      <c r="DH38" s="627"/>
      <c r="DI38" s="627"/>
      <c r="DJ38" s="627"/>
      <c r="DK38" s="628"/>
      <c r="DL38" s="626"/>
      <c r="DM38" s="627"/>
      <c r="DN38" s="627"/>
      <c r="DO38" s="627"/>
      <c r="DP38" s="627"/>
      <c r="DQ38" s="627"/>
      <c r="DR38" s="627"/>
      <c r="DS38" s="627"/>
      <c r="DT38" s="628"/>
      <c r="DU38" s="626"/>
      <c r="DV38" s="627"/>
      <c r="DW38" s="627"/>
      <c r="DX38" s="627"/>
      <c r="DY38" s="627"/>
      <c r="DZ38" s="627"/>
      <c r="EA38" s="627"/>
      <c r="EB38" s="627"/>
      <c r="EC38" s="627"/>
      <c r="ED38" s="628"/>
    </row>
    <row r="39" spans="1:134" s="11" customFormat="1" ht="10.5">
      <c r="A39" s="592"/>
      <c r="B39" s="593"/>
      <c r="C39" s="594"/>
      <c r="D39" s="519" t="s">
        <v>56</v>
      </c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1"/>
      <c r="X39" s="595"/>
      <c r="Y39" s="596"/>
      <c r="Z39" s="596"/>
      <c r="AA39" s="596"/>
      <c r="AB39" s="596"/>
      <c r="AC39" s="597"/>
      <c r="AD39" s="598"/>
      <c r="AE39" s="599"/>
      <c r="AF39" s="599"/>
      <c r="AG39" s="599"/>
      <c r="AH39" s="599"/>
      <c r="AI39" s="599"/>
      <c r="AJ39" s="599"/>
      <c r="AK39" s="599"/>
      <c r="AL39" s="599"/>
      <c r="AM39" s="600"/>
      <c r="AN39" s="519"/>
      <c r="AO39" s="520"/>
      <c r="AP39" s="520"/>
      <c r="AQ39" s="520"/>
      <c r="AR39" s="521"/>
      <c r="AS39" s="519"/>
      <c r="AT39" s="520"/>
      <c r="AU39" s="520"/>
      <c r="AV39" s="520"/>
      <c r="AW39" s="521"/>
      <c r="AX39" s="615"/>
      <c r="AY39" s="616"/>
      <c r="AZ39" s="616"/>
      <c r="BA39" s="616"/>
      <c r="BB39" s="616"/>
      <c r="BC39" s="617"/>
      <c r="BD39" s="615"/>
      <c r="BE39" s="616"/>
      <c r="BF39" s="616"/>
      <c r="BG39" s="616"/>
      <c r="BH39" s="616"/>
      <c r="BI39" s="617"/>
      <c r="BJ39" s="615"/>
      <c r="BK39" s="616"/>
      <c r="BL39" s="616"/>
      <c r="BM39" s="616"/>
      <c r="BN39" s="616"/>
      <c r="BO39" s="617"/>
      <c r="BP39" s="598"/>
      <c r="BQ39" s="599"/>
      <c r="BR39" s="599"/>
      <c r="BS39" s="599"/>
      <c r="BT39" s="599"/>
      <c r="BU39" s="599"/>
      <c r="BV39" s="600"/>
      <c r="BW39" s="598"/>
      <c r="BX39" s="599"/>
      <c r="BY39" s="599"/>
      <c r="BZ39" s="599"/>
      <c r="CA39" s="599"/>
      <c r="CB39" s="599"/>
      <c r="CC39" s="600"/>
      <c r="CD39" s="598"/>
      <c r="CE39" s="599"/>
      <c r="CF39" s="599"/>
      <c r="CG39" s="599"/>
      <c r="CH39" s="599"/>
      <c r="CI39" s="599"/>
      <c r="CJ39" s="600"/>
      <c r="CK39" s="598"/>
      <c r="CL39" s="599"/>
      <c r="CM39" s="599"/>
      <c r="CN39" s="599"/>
      <c r="CO39" s="599"/>
      <c r="CP39" s="599"/>
      <c r="CQ39" s="599"/>
      <c r="CR39" s="599"/>
      <c r="CS39" s="600"/>
      <c r="CT39" s="633"/>
      <c r="CU39" s="634"/>
      <c r="CV39" s="634"/>
      <c r="CW39" s="634"/>
      <c r="CX39" s="634"/>
      <c r="CY39" s="634"/>
      <c r="CZ39" s="634"/>
      <c r="DA39" s="634"/>
      <c r="DB39" s="635"/>
      <c r="DC39" s="633"/>
      <c r="DD39" s="634"/>
      <c r="DE39" s="634"/>
      <c r="DF39" s="634"/>
      <c r="DG39" s="634"/>
      <c r="DH39" s="634"/>
      <c r="DI39" s="634"/>
      <c r="DJ39" s="634"/>
      <c r="DK39" s="635"/>
      <c r="DL39" s="633"/>
      <c r="DM39" s="634"/>
      <c r="DN39" s="634"/>
      <c r="DO39" s="634"/>
      <c r="DP39" s="634"/>
      <c r="DQ39" s="634"/>
      <c r="DR39" s="634"/>
      <c r="DS39" s="634"/>
      <c r="DT39" s="635"/>
      <c r="DU39" s="633"/>
      <c r="DV39" s="634"/>
      <c r="DW39" s="634"/>
      <c r="DX39" s="634"/>
      <c r="DY39" s="634"/>
      <c r="DZ39" s="634"/>
      <c r="EA39" s="634"/>
      <c r="EB39" s="634"/>
      <c r="EC39" s="634"/>
      <c r="ED39" s="635"/>
    </row>
    <row r="40" spans="1:134" s="11" customFormat="1" ht="10.5">
      <c r="A40" s="545"/>
      <c r="B40" s="546"/>
      <c r="C40" s="547"/>
      <c r="D40" s="518" t="s">
        <v>20</v>
      </c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56"/>
      <c r="Y40" s="557"/>
      <c r="Z40" s="557"/>
      <c r="AA40" s="557"/>
      <c r="AB40" s="557"/>
      <c r="AC40" s="558"/>
      <c r="AD40" s="572"/>
      <c r="AE40" s="573"/>
      <c r="AF40" s="573"/>
      <c r="AG40" s="573"/>
      <c r="AH40" s="573"/>
      <c r="AI40" s="573"/>
      <c r="AJ40" s="573"/>
      <c r="AK40" s="573"/>
      <c r="AL40" s="573"/>
      <c r="AM40" s="574"/>
      <c r="AN40" s="503"/>
      <c r="AO40" s="504"/>
      <c r="AP40" s="504"/>
      <c r="AQ40" s="504"/>
      <c r="AR40" s="505"/>
      <c r="AS40" s="503"/>
      <c r="AT40" s="504"/>
      <c r="AU40" s="504"/>
      <c r="AV40" s="504"/>
      <c r="AW40" s="505"/>
      <c r="AX40" s="481"/>
      <c r="AY40" s="482"/>
      <c r="AZ40" s="482"/>
      <c r="BA40" s="482"/>
      <c r="BB40" s="482"/>
      <c r="BC40" s="483"/>
      <c r="BD40" s="481"/>
      <c r="BE40" s="482"/>
      <c r="BF40" s="482"/>
      <c r="BG40" s="482"/>
      <c r="BH40" s="482"/>
      <c r="BI40" s="483"/>
      <c r="BJ40" s="481"/>
      <c r="BK40" s="482"/>
      <c r="BL40" s="482"/>
      <c r="BM40" s="482"/>
      <c r="BN40" s="482"/>
      <c r="BO40" s="483"/>
      <c r="BP40" s="572"/>
      <c r="BQ40" s="573"/>
      <c r="BR40" s="573"/>
      <c r="BS40" s="573"/>
      <c r="BT40" s="573"/>
      <c r="BU40" s="573"/>
      <c r="BV40" s="574"/>
      <c r="BW40" s="572"/>
      <c r="BX40" s="573"/>
      <c r="BY40" s="573"/>
      <c r="BZ40" s="573"/>
      <c r="CA40" s="573"/>
      <c r="CB40" s="573"/>
      <c r="CC40" s="574"/>
      <c r="CD40" s="572"/>
      <c r="CE40" s="573"/>
      <c r="CF40" s="573"/>
      <c r="CG40" s="573"/>
      <c r="CH40" s="573"/>
      <c r="CI40" s="573"/>
      <c r="CJ40" s="574"/>
      <c r="CK40" s="572"/>
      <c r="CL40" s="573"/>
      <c r="CM40" s="573"/>
      <c r="CN40" s="573"/>
      <c r="CO40" s="573"/>
      <c r="CP40" s="573"/>
      <c r="CQ40" s="573"/>
      <c r="CR40" s="573"/>
      <c r="CS40" s="574"/>
      <c r="CT40" s="629"/>
      <c r="CU40" s="630"/>
      <c r="CV40" s="630"/>
      <c r="CW40" s="630"/>
      <c r="CX40" s="630"/>
      <c r="CY40" s="630"/>
      <c r="CZ40" s="630"/>
      <c r="DA40" s="630"/>
      <c r="DB40" s="631"/>
      <c r="DC40" s="629"/>
      <c r="DD40" s="630"/>
      <c r="DE40" s="630"/>
      <c r="DF40" s="630"/>
      <c r="DG40" s="630"/>
      <c r="DH40" s="630"/>
      <c r="DI40" s="630"/>
      <c r="DJ40" s="630"/>
      <c r="DK40" s="631"/>
      <c r="DL40" s="629"/>
      <c r="DM40" s="630"/>
      <c r="DN40" s="630"/>
      <c r="DO40" s="630"/>
      <c r="DP40" s="630"/>
      <c r="DQ40" s="630"/>
      <c r="DR40" s="630"/>
      <c r="DS40" s="630"/>
      <c r="DT40" s="631"/>
      <c r="DU40" s="629"/>
      <c r="DV40" s="630"/>
      <c r="DW40" s="630"/>
      <c r="DX40" s="630"/>
      <c r="DY40" s="630"/>
      <c r="DZ40" s="630"/>
      <c r="EA40" s="630"/>
      <c r="EB40" s="630"/>
      <c r="EC40" s="630"/>
      <c r="ED40" s="631"/>
    </row>
    <row r="41" spans="1:134" s="12" customFormat="1" ht="12" customHeight="1" hidden="1">
      <c r="A41" s="498" t="s">
        <v>0</v>
      </c>
      <c r="B41" s="498"/>
      <c r="C41" s="498"/>
      <c r="D41" s="601" t="s">
        <v>15</v>
      </c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460"/>
      <c r="Y41" s="460"/>
      <c r="Z41" s="460"/>
      <c r="AA41" s="460"/>
      <c r="AB41" s="460"/>
      <c r="AC41" s="460"/>
      <c r="AD41" s="461"/>
      <c r="AE41" s="461"/>
      <c r="AF41" s="461"/>
      <c r="AG41" s="461"/>
      <c r="AH41" s="461"/>
      <c r="AI41" s="461"/>
      <c r="AJ41" s="461"/>
      <c r="AK41" s="461"/>
      <c r="AL41" s="461"/>
      <c r="AM41" s="461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61"/>
      <c r="BQ41" s="461"/>
      <c r="BR41" s="461"/>
      <c r="BS41" s="461"/>
      <c r="BT41" s="461"/>
      <c r="BU41" s="461"/>
      <c r="BV41" s="461"/>
      <c r="BW41" s="461"/>
      <c r="BX41" s="461"/>
      <c r="BY41" s="461"/>
      <c r="BZ41" s="461"/>
      <c r="CA41" s="461"/>
      <c r="CB41" s="461"/>
      <c r="CC41" s="461"/>
      <c r="CD41" s="461"/>
      <c r="CE41" s="461"/>
      <c r="CF41" s="461"/>
      <c r="CG41" s="461"/>
      <c r="CH41" s="461"/>
      <c r="CI41" s="461"/>
      <c r="CJ41" s="461"/>
      <c r="CK41" s="461"/>
      <c r="CL41" s="461"/>
      <c r="CM41" s="461"/>
      <c r="CN41" s="461"/>
      <c r="CO41" s="461"/>
      <c r="CP41" s="461"/>
      <c r="CQ41" s="461"/>
      <c r="CR41" s="461"/>
      <c r="CS41" s="461"/>
      <c r="CT41" s="632"/>
      <c r="CU41" s="632"/>
      <c r="CV41" s="632"/>
      <c r="CW41" s="632"/>
      <c r="CX41" s="632"/>
      <c r="CY41" s="632"/>
      <c r="CZ41" s="632"/>
      <c r="DA41" s="632"/>
      <c r="DB41" s="632"/>
      <c r="DC41" s="632"/>
      <c r="DD41" s="632"/>
      <c r="DE41" s="632"/>
      <c r="DF41" s="632"/>
      <c r="DG41" s="632"/>
      <c r="DH41" s="632"/>
      <c r="DI41" s="632"/>
      <c r="DJ41" s="632"/>
      <c r="DK41" s="632"/>
      <c r="DL41" s="632"/>
      <c r="DM41" s="632"/>
      <c r="DN41" s="632"/>
      <c r="DO41" s="632"/>
      <c r="DP41" s="632"/>
      <c r="DQ41" s="632"/>
      <c r="DR41" s="632"/>
      <c r="DS41" s="632"/>
      <c r="DT41" s="632"/>
      <c r="DU41" s="632"/>
      <c r="DV41" s="632"/>
      <c r="DW41" s="632"/>
      <c r="DX41" s="632"/>
      <c r="DY41" s="632"/>
      <c r="DZ41" s="632"/>
      <c r="EA41" s="632"/>
      <c r="EB41" s="632"/>
      <c r="EC41" s="632"/>
      <c r="ED41" s="632"/>
    </row>
    <row r="42" spans="1:134" s="12" customFormat="1" ht="12" customHeight="1" hidden="1">
      <c r="A42" s="498" t="s">
        <v>1</v>
      </c>
      <c r="B42" s="498"/>
      <c r="C42" s="498"/>
      <c r="D42" s="601" t="s">
        <v>16</v>
      </c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460"/>
      <c r="Y42" s="460"/>
      <c r="Z42" s="460"/>
      <c r="AA42" s="460"/>
      <c r="AB42" s="460"/>
      <c r="AC42" s="460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461"/>
      <c r="CI42" s="461"/>
      <c r="CJ42" s="461"/>
      <c r="CK42" s="461"/>
      <c r="CL42" s="461"/>
      <c r="CM42" s="461"/>
      <c r="CN42" s="461"/>
      <c r="CO42" s="461"/>
      <c r="CP42" s="461"/>
      <c r="CQ42" s="461"/>
      <c r="CR42" s="461"/>
      <c r="CS42" s="461"/>
      <c r="CT42" s="632"/>
      <c r="CU42" s="632"/>
      <c r="CV42" s="632"/>
      <c r="CW42" s="632"/>
      <c r="CX42" s="632"/>
      <c r="CY42" s="632"/>
      <c r="CZ42" s="632"/>
      <c r="DA42" s="632"/>
      <c r="DB42" s="632"/>
      <c r="DC42" s="632"/>
      <c r="DD42" s="632"/>
      <c r="DE42" s="632"/>
      <c r="DF42" s="632"/>
      <c r="DG42" s="632"/>
      <c r="DH42" s="632"/>
      <c r="DI42" s="632"/>
      <c r="DJ42" s="632"/>
      <c r="DK42" s="632"/>
      <c r="DL42" s="632"/>
      <c r="DM42" s="632"/>
      <c r="DN42" s="632"/>
      <c r="DO42" s="632"/>
      <c r="DP42" s="632"/>
      <c r="DQ42" s="632"/>
      <c r="DR42" s="632"/>
      <c r="DS42" s="632"/>
      <c r="DT42" s="632"/>
      <c r="DU42" s="632"/>
      <c r="DV42" s="632"/>
      <c r="DW42" s="632"/>
      <c r="DX42" s="632"/>
      <c r="DY42" s="632"/>
      <c r="DZ42" s="632"/>
      <c r="EA42" s="632"/>
      <c r="EB42" s="632"/>
      <c r="EC42" s="632"/>
      <c r="ED42" s="632"/>
    </row>
    <row r="43" spans="1:134" s="12" customFormat="1" ht="12" customHeight="1" hidden="1">
      <c r="A43" s="498" t="s">
        <v>14</v>
      </c>
      <c r="B43" s="498"/>
      <c r="C43" s="498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460"/>
      <c r="Y43" s="460"/>
      <c r="Z43" s="460"/>
      <c r="AA43" s="460"/>
      <c r="AB43" s="460"/>
      <c r="AC43" s="460"/>
      <c r="AD43" s="461"/>
      <c r="AE43" s="461"/>
      <c r="AF43" s="461"/>
      <c r="AG43" s="461"/>
      <c r="AH43" s="461"/>
      <c r="AI43" s="461"/>
      <c r="AJ43" s="461"/>
      <c r="AK43" s="461"/>
      <c r="AL43" s="461"/>
      <c r="AM43" s="461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61"/>
      <c r="BQ43" s="461"/>
      <c r="BR43" s="461"/>
      <c r="BS43" s="461"/>
      <c r="BT43" s="461"/>
      <c r="BU43" s="461"/>
      <c r="BV43" s="461"/>
      <c r="BW43" s="461"/>
      <c r="BX43" s="461"/>
      <c r="BY43" s="461"/>
      <c r="BZ43" s="461"/>
      <c r="CA43" s="461"/>
      <c r="CB43" s="461"/>
      <c r="CC43" s="461"/>
      <c r="CD43" s="461"/>
      <c r="CE43" s="461"/>
      <c r="CF43" s="461"/>
      <c r="CG43" s="461"/>
      <c r="CH43" s="461"/>
      <c r="CI43" s="461"/>
      <c r="CJ43" s="461"/>
      <c r="CK43" s="461"/>
      <c r="CL43" s="461"/>
      <c r="CM43" s="461"/>
      <c r="CN43" s="461"/>
      <c r="CO43" s="461"/>
      <c r="CP43" s="461"/>
      <c r="CQ43" s="461"/>
      <c r="CR43" s="461"/>
      <c r="CS43" s="461"/>
      <c r="CT43" s="632"/>
      <c r="CU43" s="632"/>
      <c r="CV43" s="632"/>
      <c r="CW43" s="632"/>
      <c r="CX43" s="632"/>
      <c r="CY43" s="632"/>
      <c r="CZ43" s="632"/>
      <c r="DA43" s="632"/>
      <c r="DB43" s="632"/>
      <c r="DC43" s="632"/>
      <c r="DD43" s="632"/>
      <c r="DE43" s="632"/>
      <c r="DF43" s="632"/>
      <c r="DG43" s="632"/>
      <c r="DH43" s="632"/>
      <c r="DI43" s="632"/>
      <c r="DJ43" s="632"/>
      <c r="DK43" s="632"/>
      <c r="DL43" s="632"/>
      <c r="DM43" s="632"/>
      <c r="DN43" s="632"/>
      <c r="DO43" s="632"/>
      <c r="DP43" s="632"/>
      <c r="DQ43" s="632"/>
      <c r="DR43" s="632"/>
      <c r="DS43" s="632"/>
      <c r="DT43" s="632"/>
      <c r="DU43" s="632"/>
      <c r="DV43" s="632"/>
      <c r="DW43" s="632"/>
      <c r="DX43" s="632"/>
      <c r="DY43" s="632"/>
      <c r="DZ43" s="632"/>
      <c r="EA43" s="632"/>
      <c r="EB43" s="632"/>
      <c r="EC43" s="632"/>
      <c r="ED43" s="632"/>
    </row>
    <row r="44" spans="1:134" s="10" customFormat="1" ht="12" customHeight="1">
      <c r="A44" s="591" t="s">
        <v>21</v>
      </c>
      <c r="B44" s="591"/>
      <c r="C44" s="591"/>
      <c r="D44" s="539" t="s">
        <v>22</v>
      </c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1"/>
      <c r="X44" s="589"/>
      <c r="Y44" s="589"/>
      <c r="Z44" s="589"/>
      <c r="AA44" s="589"/>
      <c r="AB44" s="589"/>
      <c r="AC44" s="589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  <c r="AN44" s="534"/>
      <c r="AO44" s="534"/>
      <c r="AP44" s="534"/>
      <c r="AQ44" s="534"/>
      <c r="AR44" s="534"/>
      <c r="AS44" s="534"/>
      <c r="AT44" s="534"/>
      <c r="AU44" s="534"/>
      <c r="AV44" s="534"/>
      <c r="AW44" s="534"/>
      <c r="AX44" s="535"/>
      <c r="AY44" s="535"/>
      <c r="AZ44" s="535"/>
      <c r="BA44" s="535"/>
      <c r="BB44" s="535"/>
      <c r="BC44" s="535"/>
      <c r="BD44" s="535"/>
      <c r="BE44" s="535"/>
      <c r="BF44" s="535"/>
      <c r="BG44" s="535"/>
      <c r="BH44" s="535"/>
      <c r="BI44" s="535"/>
      <c r="BJ44" s="535"/>
      <c r="BK44" s="535"/>
      <c r="BL44" s="535"/>
      <c r="BM44" s="535"/>
      <c r="BN44" s="535"/>
      <c r="BO44" s="535"/>
      <c r="BP44" s="525"/>
      <c r="BQ44" s="525"/>
      <c r="BR44" s="525"/>
      <c r="BS44" s="525"/>
      <c r="BT44" s="525"/>
      <c r="BU44" s="525"/>
      <c r="BV44" s="525"/>
      <c r="BW44" s="525"/>
      <c r="BX44" s="525"/>
      <c r="BY44" s="525"/>
      <c r="BZ44" s="525"/>
      <c r="CA44" s="525"/>
      <c r="CB44" s="525"/>
      <c r="CC44" s="525"/>
      <c r="CD44" s="525"/>
      <c r="CE44" s="525"/>
      <c r="CF44" s="525"/>
      <c r="CG44" s="525"/>
      <c r="CH44" s="525"/>
      <c r="CI44" s="525"/>
      <c r="CJ44" s="525"/>
      <c r="CK44" s="525"/>
      <c r="CL44" s="525"/>
      <c r="CM44" s="525"/>
      <c r="CN44" s="525"/>
      <c r="CO44" s="525"/>
      <c r="CP44" s="525"/>
      <c r="CQ44" s="525"/>
      <c r="CR44" s="525"/>
      <c r="CS44" s="525"/>
      <c r="CT44" s="636"/>
      <c r="CU44" s="636"/>
      <c r="CV44" s="636"/>
      <c r="CW44" s="636"/>
      <c r="CX44" s="636"/>
      <c r="CY44" s="636"/>
      <c r="CZ44" s="636"/>
      <c r="DA44" s="636"/>
      <c r="DB44" s="636"/>
      <c r="DC44" s="636"/>
      <c r="DD44" s="636"/>
      <c r="DE44" s="636"/>
      <c r="DF44" s="636"/>
      <c r="DG44" s="636"/>
      <c r="DH44" s="636"/>
      <c r="DI44" s="636"/>
      <c r="DJ44" s="636"/>
      <c r="DK44" s="636"/>
      <c r="DL44" s="636"/>
      <c r="DM44" s="636"/>
      <c r="DN44" s="636"/>
      <c r="DO44" s="636"/>
      <c r="DP44" s="636"/>
      <c r="DQ44" s="636"/>
      <c r="DR44" s="636"/>
      <c r="DS44" s="636"/>
      <c r="DT44" s="636"/>
      <c r="DU44" s="636"/>
      <c r="DV44" s="636"/>
      <c r="DW44" s="636"/>
      <c r="DX44" s="636"/>
      <c r="DY44" s="636"/>
      <c r="DZ44" s="636"/>
      <c r="EA44" s="636"/>
      <c r="EB44" s="636"/>
      <c r="EC44" s="636"/>
      <c r="ED44" s="636"/>
    </row>
    <row r="45" spans="1:134" s="11" customFormat="1" ht="10.5" customHeight="1">
      <c r="A45" s="446" t="s">
        <v>23</v>
      </c>
      <c r="B45" s="447"/>
      <c r="C45" s="448"/>
      <c r="D45" s="506" t="s">
        <v>94</v>
      </c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8"/>
      <c r="X45" s="446"/>
      <c r="Y45" s="447"/>
      <c r="Z45" s="447"/>
      <c r="AA45" s="447"/>
      <c r="AB45" s="447"/>
      <c r="AC45" s="448"/>
      <c r="AD45" s="446"/>
      <c r="AE45" s="447"/>
      <c r="AF45" s="447"/>
      <c r="AG45" s="447"/>
      <c r="AH45" s="447"/>
      <c r="AI45" s="447"/>
      <c r="AJ45" s="447"/>
      <c r="AK45" s="447"/>
      <c r="AL45" s="447"/>
      <c r="AM45" s="448"/>
      <c r="AN45" s="446"/>
      <c r="AO45" s="447"/>
      <c r="AP45" s="447"/>
      <c r="AQ45" s="447"/>
      <c r="AR45" s="448"/>
      <c r="AS45" s="446"/>
      <c r="AT45" s="447"/>
      <c r="AU45" s="447"/>
      <c r="AV45" s="447"/>
      <c r="AW45" s="448"/>
      <c r="AX45" s="439"/>
      <c r="AY45" s="440"/>
      <c r="AZ45" s="440"/>
      <c r="BA45" s="440"/>
      <c r="BB45" s="440"/>
      <c r="BC45" s="441"/>
      <c r="BD45" s="439"/>
      <c r="BE45" s="440"/>
      <c r="BF45" s="440"/>
      <c r="BG45" s="440"/>
      <c r="BH45" s="440"/>
      <c r="BI45" s="441"/>
      <c r="BJ45" s="439"/>
      <c r="BK45" s="440"/>
      <c r="BL45" s="440"/>
      <c r="BM45" s="440"/>
      <c r="BN45" s="440"/>
      <c r="BO45" s="441"/>
      <c r="BP45" s="446"/>
      <c r="BQ45" s="447"/>
      <c r="BR45" s="447"/>
      <c r="BS45" s="447"/>
      <c r="BT45" s="447"/>
      <c r="BU45" s="447"/>
      <c r="BV45" s="448"/>
      <c r="BW45" s="446"/>
      <c r="BX45" s="447"/>
      <c r="BY45" s="447"/>
      <c r="BZ45" s="447"/>
      <c r="CA45" s="447"/>
      <c r="CB45" s="447"/>
      <c r="CC45" s="448"/>
      <c r="CD45" s="446"/>
      <c r="CE45" s="447"/>
      <c r="CF45" s="447"/>
      <c r="CG45" s="447"/>
      <c r="CH45" s="447"/>
      <c r="CI45" s="447"/>
      <c r="CJ45" s="448"/>
      <c r="CK45" s="446"/>
      <c r="CL45" s="447"/>
      <c r="CM45" s="447"/>
      <c r="CN45" s="447"/>
      <c r="CO45" s="447"/>
      <c r="CP45" s="447"/>
      <c r="CQ45" s="447"/>
      <c r="CR45" s="447"/>
      <c r="CS45" s="448"/>
      <c r="CT45" s="439"/>
      <c r="CU45" s="440"/>
      <c r="CV45" s="440"/>
      <c r="CW45" s="440"/>
      <c r="CX45" s="440"/>
      <c r="CY45" s="440"/>
      <c r="CZ45" s="440"/>
      <c r="DA45" s="440"/>
      <c r="DB45" s="441"/>
      <c r="DC45" s="439"/>
      <c r="DD45" s="440"/>
      <c r="DE45" s="440"/>
      <c r="DF45" s="440"/>
      <c r="DG45" s="440"/>
      <c r="DH45" s="440"/>
      <c r="DI45" s="440"/>
      <c r="DJ45" s="440"/>
      <c r="DK45" s="441"/>
      <c r="DL45" s="439"/>
      <c r="DM45" s="440"/>
      <c r="DN45" s="440"/>
      <c r="DO45" s="440"/>
      <c r="DP45" s="440"/>
      <c r="DQ45" s="440"/>
      <c r="DR45" s="440"/>
      <c r="DS45" s="440"/>
      <c r="DT45" s="441"/>
      <c r="DU45" s="439"/>
      <c r="DV45" s="440"/>
      <c r="DW45" s="440"/>
      <c r="DX45" s="440"/>
      <c r="DY45" s="440"/>
      <c r="DZ45" s="440"/>
      <c r="EA45" s="440"/>
      <c r="EB45" s="440"/>
      <c r="EC45" s="440"/>
      <c r="ED45" s="441"/>
    </row>
    <row r="46" spans="1:134" s="11" customFormat="1" ht="10.5">
      <c r="A46" s="449"/>
      <c r="B46" s="450"/>
      <c r="C46" s="451"/>
      <c r="D46" s="509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1"/>
      <c r="X46" s="449"/>
      <c r="Y46" s="450"/>
      <c r="Z46" s="450"/>
      <c r="AA46" s="450"/>
      <c r="AB46" s="450"/>
      <c r="AC46" s="451"/>
      <c r="AD46" s="449"/>
      <c r="AE46" s="450"/>
      <c r="AF46" s="450"/>
      <c r="AG46" s="450"/>
      <c r="AH46" s="450"/>
      <c r="AI46" s="450"/>
      <c r="AJ46" s="450"/>
      <c r="AK46" s="450"/>
      <c r="AL46" s="450"/>
      <c r="AM46" s="451"/>
      <c r="AN46" s="449"/>
      <c r="AO46" s="450"/>
      <c r="AP46" s="450"/>
      <c r="AQ46" s="450"/>
      <c r="AR46" s="451"/>
      <c r="AS46" s="449"/>
      <c r="AT46" s="450"/>
      <c r="AU46" s="450"/>
      <c r="AV46" s="450"/>
      <c r="AW46" s="451"/>
      <c r="AX46" s="442"/>
      <c r="AY46" s="443"/>
      <c r="AZ46" s="443"/>
      <c r="BA46" s="443"/>
      <c r="BB46" s="443"/>
      <c r="BC46" s="444"/>
      <c r="BD46" s="442"/>
      <c r="BE46" s="443"/>
      <c r="BF46" s="443"/>
      <c r="BG46" s="443"/>
      <c r="BH46" s="443"/>
      <c r="BI46" s="444"/>
      <c r="BJ46" s="442"/>
      <c r="BK46" s="443"/>
      <c r="BL46" s="443"/>
      <c r="BM46" s="443"/>
      <c r="BN46" s="443"/>
      <c r="BO46" s="444"/>
      <c r="BP46" s="449"/>
      <c r="BQ46" s="450"/>
      <c r="BR46" s="450"/>
      <c r="BS46" s="450"/>
      <c r="BT46" s="450"/>
      <c r="BU46" s="450"/>
      <c r="BV46" s="451"/>
      <c r="BW46" s="449"/>
      <c r="BX46" s="450"/>
      <c r="BY46" s="450"/>
      <c r="BZ46" s="450"/>
      <c r="CA46" s="450"/>
      <c r="CB46" s="450"/>
      <c r="CC46" s="451"/>
      <c r="CD46" s="449"/>
      <c r="CE46" s="450"/>
      <c r="CF46" s="450"/>
      <c r="CG46" s="450"/>
      <c r="CH46" s="450"/>
      <c r="CI46" s="450"/>
      <c r="CJ46" s="451"/>
      <c r="CK46" s="449"/>
      <c r="CL46" s="450"/>
      <c r="CM46" s="450"/>
      <c r="CN46" s="450"/>
      <c r="CO46" s="450"/>
      <c r="CP46" s="450"/>
      <c r="CQ46" s="450"/>
      <c r="CR46" s="450"/>
      <c r="CS46" s="451"/>
      <c r="CT46" s="442"/>
      <c r="CU46" s="443"/>
      <c r="CV46" s="443"/>
      <c r="CW46" s="443"/>
      <c r="CX46" s="443"/>
      <c r="CY46" s="443"/>
      <c r="CZ46" s="443"/>
      <c r="DA46" s="443"/>
      <c r="DB46" s="444"/>
      <c r="DC46" s="442"/>
      <c r="DD46" s="443"/>
      <c r="DE46" s="443"/>
      <c r="DF46" s="443"/>
      <c r="DG46" s="443"/>
      <c r="DH46" s="443"/>
      <c r="DI46" s="443"/>
      <c r="DJ46" s="443"/>
      <c r="DK46" s="444"/>
      <c r="DL46" s="442"/>
      <c r="DM46" s="443"/>
      <c r="DN46" s="443"/>
      <c r="DO46" s="443"/>
      <c r="DP46" s="443"/>
      <c r="DQ46" s="443"/>
      <c r="DR46" s="443"/>
      <c r="DS46" s="443"/>
      <c r="DT46" s="444"/>
      <c r="DU46" s="442"/>
      <c r="DV46" s="443"/>
      <c r="DW46" s="443"/>
      <c r="DX46" s="443"/>
      <c r="DY46" s="443"/>
      <c r="DZ46" s="443"/>
      <c r="EA46" s="443"/>
      <c r="EB46" s="443"/>
      <c r="EC46" s="443"/>
      <c r="ED46" s="444"/>
    </row>
    <row r="47" spans="1:134" s="12" customFormat="1" ht="12" customHeight="1" hidden="1">
      <c r="A47" s="498" t="s">
        <v>1</v>
      </c>
      <c r="B47" s="498"/>
      <c r="C47" s="498"/>
      <c r="D47" s="494" t="s">
        <v>16</v>
      </c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93"/>
      <c r="BT47" s="493"/>
      <c r="BU47" s="493"/>
      <c r="BV47" s="493"/>
      <c r="BW47" s="493"/>
      <c r="BX47" s="493"/>
      <c r="BY47" s="493"/>
      <c r="BZ47" s="493"/>
      <c r="CA47" s="493"/>
      <c r="CB47" s="493"/>
      <c r="CC47" s="493"/>
      <c r="CD47" s="493"/>
      <c r="CE47" s="493"/>
      <c r="CF47" s="493"/>
      <c r="CG47" s="493"/>
      <c r="CH47" s="493"/>
      <c r="CI47" s="493"/>
      <c r="CJ47" s="493"/>
      <c r="CK47" s="493"/>
      <c r="CL47" s="493"/>
      <c r="CM47" s="493"/>
      <c r="CN47" s="493"/>
      <c r="CO47" s="493"/>
      <c r="CP47" s="493"/>
      <c r="CQ47" s="493"/>
      <c r="CR47" s="493"/>
      <c r="CS47" s="493"/>
      <c r="CT47" s="632"/>
      <c r="CU47" s="632"/>
      <c r="CV47" s="632"/>
      <c r="CW47" s="632"/>
      <c r="CX47" s="632"/>
      <c r="CY47" s="632"/>
      <c r="CZ47" s="632"/>
      <c r="DA47" s="632"/>
      <c r="DB47" s="632"/>
      <c r="DC47" s="632"/>
      <c r="DD47" s="632"/>
      <c r="DE47" s="632"/>
      <c r="DF47" s="632"/>
      <c r="DG47" s="632"/>
      <c r="DH47" s="632"/>
      <c r="DI47" s="632"/>
      <c r="DJ47" s="632"/>
      <c r="DK47" s="632"/>
      <c r="DL47" s="632"/>
      <c r="DM47" s="632"/>
      <c r="DN47" s="632"/>
      <c r="DO47" s="632"/>
      <c r="DP47" s="632"/>
      <c r="DQ47" s="632"/>
      <c r="DR47" s="632"/>
      <c r="DS47" s="632"/>
      <c r="DT47" s="632"/>
      <c r="DU47" s="632"/>
      <c r="DV47" s="632"/>
      <c r="DW47" s="632"/>
      <c r="DX47" s="632"/>
      <c r="DY47" s="632"/>
      <c r="DZ47" s="632"/>
      <c r="EA47" s="632"/>
      <c r="EB47" s="632"/>
      <c r="EC47" s="632"/>
      <c r="ED47" s="632"/>
    </row>
    <row r="48" spans="1:134" s="12" customFormat="1" ht="12" customHeight="1" hidden="1">
      <c r="A48" s="498" t="s">
        <v>14</v>
      </c>
      <c r="B48" s="498"/>
      <c r="C48" s="498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3"/>
      <c r="BN48" s="493"/>
      <c r="BO48" s="493"/>
      <c r="BP48" s="493"/>
      <c r="BQ48" s="493"/>
      <c r="BR48" s="493"/>
      <c r="BS48" s="493"/>
      <c r="BT48" s="493"/>
      <c r="BU48" s="493"/>
      <c r="BV48" s="493"/>
      <c r="BW48" s="493"/>
      <c r="BX48" s="493"/>
      <c r="BY48" s="493"/>
      <c r="BZ48" s="493"/>
      <c r="CA48" s="493"/>
      <c r="CB48" s="493"/>
      <c r="CC48" s="493"/>
      <c r="CD48" s="493"/>
      <c r="CE48" s="493"/>
      <c r="CF48" s="493"/>
      <c r="CG48" s="493"/>
      <c r="CH48" s="493"/>
      <c r="CI48" s="493"/>
      <c r="CJ48" s="493"/>
      <c r="CK48" s="493"/>
      <c r="CL48" s="493"/>
      <c r="CM48" s="493"/>
      <c r="CN48" s="493"/>
      <c r="CO48" s="493"/>
      <c r="CP48" s="493"/>
      <c r="CQ48" s="493"/>
      <c r="CR48" s="493"/>
      <c r="CS48" s="493"/>
      <c r="CT48" s="632"/>
      <c r="CU48" s="632"/>
      <c r="CV48" s="632"/>
      <c r="CW48" s="632"/>
      <c r="CX48" s="632"/>
      <c r="CY48" s="632"/>
      <c r="CZ48" s="632"/>
      <c r="DA48" s="632"/>
      <c r="DB48" s="632"/>
      <c r="DC48" s="632"/>
      <c r="DD48" s="632"/>
      <c r="DE48" s="632"/>
      <c r="DF48" s="632"/>
      <c r="DG48" s="632"/>
      <c r="DH48" s="632"/>
      <c r="DI48" s="632"/>
      <c r="DJ48" s="632"/>
      <c r="DK48" s="632"/>
      <c r="DL48" s="632"/>
      <c r="DM48" s="632"/>
      <c r="DN48" s="632"/>
      <c r="DO48" s="632"/>
      <c r="DP48" s="632"/>
      <c r="DQ48" s="632"/>
      <c r="DR48" s="632"/>
      <c r="DS48" s="632"/>
      <c r="DT48" s="632"/>
      <c r="DU48" s="632"/>
      <c r="DV48" s="632"/>
      <c r="DW48" s="632"/>
      <c r="DX48" s="632"/>
      <c r="DY48" s="632"/>
      <c r="DZ48" s="632"/>
      <c r="EA48" s="632"/>
      <c r="EB48" s="632"/>
      <c r="EC48" s="632"/>
      <c r="ED48" s="632"/>
    </row>
    <row r="49" spans="1:134" s="10" customFormat="1" ht="10.5" customHeight="1">
      <c r="A49" s="588" t="s">
        <v>24</v>
      </c>
      <c r="B49" s="588"/>
      <c r="C49" s="588"/>
      <c r="D49" s="536" t="s">
        <v>25</v>
      </c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8"/>
      <c r="X49" s="534"/>
      <c r="Y49" s="534"/>
      <c r="Z49" s="534"/>
      <c r="AA49" s="534"/>
      <c r="AB49" s="534"/>
      <c r="AC49" s="534"/>
      <c r="AD49" s="535"/>
      <c r="AE49" s="535"/>
      <c r="AF49" s="535"/>
      <c r="AG49" s="535"/>
      <c r="AH49" s="535"/>
      <c r="AI49" s="535"/>
      <c r="AJ49" s="535"/>
      <c r="AK49" s="535"/>
      <c r="AL49" s="535"/>
      <c r="AM49" s="535"/>
      <c r="AN49" s="534"/>
      <c r="AO49" s="534"/>
      <c r="AP49" s="534"/>
      <c r="AQ49" s="534"/>
      <c r="AR49" s="534"/>
      <c r="AS49" s="534"/>
      <c r="AT49" s="534"/>
      <c r="AU49" s="534"/>
      <c r="AV49" s="534"/>
      <c r="AW49" s="534"/>
      <c r="AX49" s="618">
        <f>AX54</f>
        <v>4.88402</v>
      </c>
      <c r="AY49" s="619"/>
      <c r="AZ49" s="619"/>
      <c r="BA49" s="619"/>
      <c r="BB49" s="619"/>
      <c r="BC49" s="619"/>
      <c r="BD49" s="618">
        <f>BD54</f>
        <v>4.88</v>
      </c>
      <c r="BE49" s="619"/>
      <c r="BF49" s="619"/>
      <c r="BG49" s="619"/>
      <c r="BH49" s="619"/>
      <c r="BI49" s="619"/>
      <c r="BJ49" s="618">
        <f>BJ54</f>
        <v>0</v>
      </c>
      <c r="BK49" s="619"/>
      <c r="BL49" s="619"/>
      <c r="BM49" s="619"/>
      <c r="BN49" s="619"/>
      <c r="BO49" s="619"/>
      <c r="BP49" s="535"/>
      <c r="BQ49" s="535"/>
      <c r="BR49" s="535"/>
      <c r="BS49" s="535"/>
      <c r="BT49" s="535"/>
      <c r="BU49" s="535"/>
      <c r="BV49" s="535"/>
      <c r="BW49" s="535"/>
      <c r="BX49" s="535"/>
      <c r="BY49" s="535"/>
      <c r="BZ49" s="535"/>
      <c r="CA49" s="535"/>
      <c r="CB49" s="535"/>
      <c r="CC49" s="535"/>
      <c r="CD49" s="535"/>
      <c r="CE49" s="535"/>
      <c r="CF49" s="535"/>
      <c r="CG49" s="535"/>
      <c r="CH49" s="535"/>
      <c r="CI49" s="535"/>
      <c r="CJ49" s="535"/>
      <c r="CK49" s="535"/>
      <c r="CL49" s="535"/>
      <c r="CM49" s="535"/>
      <c r="CN49" s="535"/>
      <c r="CO49" s="535"/>
      <c r="CP49" s="535"/>
      <c r="CQ49" s="535"/>
      <c r="CR49" s="535"/>
      <c r="CS49" s="535"/>
      <c r="CT49" s="637">
        <f>CT54</f>
        <v>0</v>
      </c>
      <c r="CU49" s="637"/>
      <c r="CV49" s="637"/>
      <c r="CW49" s="637"/>
      <c r="CX49" s="637"/>
      <c r="CY49" s="637"/>
      <c r="CZ49" s="637"/>
      <c r="DA49" s="637"/>
      <c r="DB49" s="637"/>
      <c r="DC49" s="637">
        <f>DC54</f>
        <v>4.88402</v>
      </c>
      <c r="DD49" s="637"/>
      <c r="DE49" s="637"/>
      <c r="DF49" s="637"/>
      <c r="DG49" s="637"/>
      <c r="DH49" s="637"/>
      <c r="DI49" s="637"/>
      <c r="DJ49" s="637"/>
      <c r="DK49" s="637"/>
      <c r="DL49" s="637">
        <f>DL54</f>
        <v>0</v>
      </c>
      <c r="DM49" s="637"/>
      <c r="DN49" s="637"/>
      <c r="DO49" s="637"/>
      <c r="DP49" s="637"/>
      <c r="DQ49" s="637"/>
      <c r="DR49" s="637"/>
      <c r="DS49" s="637"/>
      <c r="DT49" s="637"/>
      <c r="DU49" s="637">
        <f>DU54</f>
        <v>4.88402</v>
      </c>
      <c r="DV49" s="637"/>
      <c r="DW49" s="637"/>
      <c r="DX49" s="637"/>
      <c r="DY49" s="637"/>
      <c r="DZ49" s="637"/>
      <c r="EA49" s="637"/>
      <c r="EB49" s="637"/>
      <c r="EC49" s="637"/>
      <c r="ED49" s="637"/>
    </row>
    <row r="50" spans="1:134" s="12" customFormat="1" ht="12" customHeight="1" hidden="1">
      <c r="A50" s="492" t="s">
        <v>0</v>
      </c>
      <c r="B50" s="492"/>
      <c r="C50" s="492"/>
      <c r="D50" s="494" t="s">
        <v>15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3"/>
      <c r="BK50" s="493"/>
      <c r="BL50" s="493"/>
      <c r="BM50" s="493"/>
      <c r="BN50" s="493"/>
      <c r="BO50" s="493"/>
      <c r="BP50" s="493"/>
      <c r="BQ50" s="493"/>
      <c r="BR50" s="493"/>
      <c r="BS50" s="493"/>
      <c r="BT50" s="493"/>
      <c r="BU50" s="493"/>
      <c r="BV50" s="493"/>
      <c r="BW50" s="493"/>
      <c r="BX50" s="493"/>
      <c r="BY50" s="493"/>
      <c r="BZ50" s="493"/>
      <c r="CA50" s="493"/>
      <c r="CB50" s="493"/>
      <c r="CC50" s="493"/>
      <c r="CD50" s="493"/>
      <c r="CE50" s="493"/>
      <c r="CF50" s="493"/>
      <c r="CG50" s="493"/>
      <c r="CH50" s="493"/>
      <c r="CI50" s="493"/>
      <c r="CJ50" s="493"/>
      <c r="CK50" s="493"/>
      <c r="CL50" s="493"/>
      <c r="CM50" s="493"/>
      <c r="CN50" s="493"/>
      <c r="CO50" s="493"/>
      <c r="CP50" s="493"/>
      <c r="CQ50" s="493"/>
      <c r="CR50" s="493"/>
      <c r="CS50" s="493"/>
      <c r="CT50" s="493"/>
      <c r="CU50" s="493"/>
      <c r="CV50" s="493"/>
      <c r="CW50" s="493"/>
      <c r="CX50" s="493"/>
      <c r="CY50" s="493"/>
      <c r="CZ50" s="493"/>
      <c r="DA50" s="493"/>
      <c r="DB50" s="493"/>
      <c r="DC50" s="493"/>
      <c r="DD50" s="493"/>
      <c r="DE50" s="493"/>
      <c r="DF50" s="493"/>
      <c r="DG50" s="493"/>
      <c r="DH50" s="493"/>
      <c r="DI50" s="493"/>
      <c r="DJ50" s="493"/>
      <c r="DK50" s="493"/>
      <c r="DL50" s="493"/>
      <c r="DM50" s="493"/>
      <c r="DN50" s="493"/>
      <c r="DO50" s="493"/>
      <c r="DP50" s="493"/>
      <c r="DQ50" s="493"/>
      <c r="DR50" s="493"/>
      <c r="DS50" s="493"/>
      <c r="DT50" s="493"/>
      <c r="DU50" s="493"/>
      <c r="DV50" s="493"/>
      <c r="DW50" s="493"/>
      <c r="DX50" s="493"/>
      <c r="DY50" s="493"/>
      <c r="DZ50" s="493"/>
      <c r="EA50" s="493"/>
      <c r="EB50" s="493"/>
      <c r="EC50" s="493"/>
      <c r="ED50" s="493"/>
    </row>
    <row r="51" spans="1:134" s="12" customFormat="1" ht="12" customHeight="1" hidden="1">
      <c r="A51" s="492"/>
      <c r="B51" s="492"/>
      <c r="C51" s="492"/>
      <c r="D51" s="494" t="s">
        <v>28</v>
      </c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3"/>
      <c r="AY51" s="493"/>
      <c r="AZ51" s="493"/>
      <c r="BA51" s="493"/>
      <c r="BB51" s="493"/>
      <c r="BC51" s="493"/>
      <c r="BD51" s="493"/>
      <c r="BE51" s="493"/>
      <c r="BF51" s="493"/>
      <c r="BG51" s="493"/>
      <c r="BH51" s="493"/>
      <c r="BI51" s="493"/>
      <c r="BJ51" s="493"/>
      <c r="BK51" s="493"/>
      <c r="BL51" s="493"/>
      <c r="BM51" s="493"/>
      <c r="BN51" s="493"/>
      <c r="BO51" s="493"/>
      <c r="BP51" s="493"/>
      <c r="BQ51" s="493"/>
      <c r="BR51" s="493"/>
      <c r="BS51" s="493"/>
      <c r="BT51" s="493"/>
      <c r="BU51" s="493"/>
      <c r="BV51" s="493"/>
      <c r="BW51" s="493"/>
      <c r="BX51" s="493"/>
      <c r="BY51" s="493"/>
      <c r="BZ51" s="493"/>
      <c r="CA51" s="493"/>
      <c r="CB51" s="493"/>
      <c r="CC51" s="493"/>
      <c r="CD51" s="493"/>
      <c r="CE51" s="493"/>
      <c r="CF51" s="493"/>
      <c r="CG51" s="493"/>
      <c r="CH51" s="493"/>
      <c r="CI51" s="493"/>
      <c r="CJ51" s="493"/>
      <c r="CK51" s="493"/>
      <c r="CL51" s="493"/>
      <c r="CM51" s="493"/>
      <c r="CN51" s="493"/>
      <c r="CO51" s="493"/>
      <c r="CP51" s="493"/>
      <c r="CQ51" s="493"/>
      <c r="CR51" s="493"/>
      <c r="CS51" s="493"/>
      <c r="CT51" s="493"/>
      <c r="CU51" s="493"/>
      <c r="CV51" s="493"/>
      <c r="CW51" s="493"/>
      <c r="CX51" s="493"/>
      <c r="CY51" s="493"/>
      <c r="CZ51" s="493"/>
      <c r="DA51" s="493"/>
      <c r="DB51" s="493"/>
      <c r="DC51" s="493"/>
      <c r="DD51" s="493"/>
      <c r="DE51" s="493"/>
      <c r="DF51" s="493"/>
      <c r="DG51" s="493"/>
      <c r="DH51" s="493"/>
      <c r="DI51" s="493"/>
      <c r="DJ51" s="493"/>
      <c r="DK51" s="493"/>
      <c r="DL51" s="493"/>
      <c r="DM51" s="493"/>
      <c r="DN51" s="493"/>
      <c r="DO51" s="493"/>
      <c r="DP51" s="493"/>
      <c r="DQ51" s="493"/>
      <c r="DR51" s="493"/>
      <c r="DS51" s="493"/>
      <c r="DT51" s="493"/>
      <c r="DU51" s="493"/>
      <c r="DV51" s="493"/>
      <c r="DW51" s="493"/>
      <c r="DX51" s="493"/>
      <c r="DY51" s="493"/>
      <c r="DZ51" s="493"/>
      <c r="EA51" s="493"/>
      <c r="EB51" s="493"/>
      <c r="EC51" s="493"/>
      <c r="ED51" s="493"/>
    </row>
    <row r="52" spans="1:134" s="12" customFormat="1" ht="12" customHeight="1" hidden="1">
      <c r="A52" s="492" t="s">
        <v>1</v>
      </c>
      <c r="B52" s="492"/>
      <c r="C52" s="492"/>
      <c r="D52" s="494" t="s">
        <v>16</v>
      </c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  <c r="AC52" s="494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4"/>
      <c r="AO52" s="494"/>
      <c r="AP52" s="494"/>
      <c r="AQ52" s="494"/>
      <c r="AR52" s="494"/>
      <c r="AS52" s="494"/>
      <c r="AT52" s="494"/>
      <c r="AU52" s="494"/>
      <c r="AV52" s="494"/>
      <c r="AW52" s="494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3"/>
      <c r="BK52" s="493"/>
      <c r="BL52" s="493"/>
      <c r="BM52" s="493"/>
      <c r="BN52" s="493"/>
      <c r="BO52" s="493"/>
      <c r="BP52" s="493"/>
      <c r="BQ52" s="493"/>
      <c r="BR52" s="493"/>
      <c r="BS52" s="493"/>
      <c r="BT52" s="493"/>
      <c r="BU52" s="493"/>
      <c r="BV52" s="493"/>
      <c r="BW52" s="493"/>
      <c r="BX52" s="493"/>
      <c r="BY52" s="493"/>
      <c r="BZ52" s="493"/>
      <c r="CA52" s="493"/>
      <c r="CB52" s="493"/>
      <c r="CC52" s="493"/>
      <c r="CD52" s="493"/>
      <c r="CE52" s="493"/>
      <c r="CF52" s="493"/>
      <c r="CG52" s="493"/>
      <c r="CH52" s="493"/>
      <c r="CI52" s="493"/>
      <c r="CJ52" s="493"/>
      <c r="CK52" s="493"/>
      <c r="CL52" s="493"/>
      <c r="CM52" s="493"/>
      <c r="CN52" s="493"/>
      <c r="CO52" s="493"/>
      <c r="CP52" s="493"/>
      <c r="CQ52" s="493"/>
      <c r="CR52" s="493"/>
      <c r="CS52" s="493"/>
      <c r="CT52" s="493"/>
      <c r="CU52" s="493"/>
      <c r="CV52" s="493"/>
      <c r="CW52" s="493"/>
      <c r="CX52" s="493"/>
      <c r="CY52" s="493"/>
      <c r="CZ52" s="493"/>
      <c r="DA52" s="493"/>
      <c r="DB52" s="493"/>
      <c r="DC52" s="493"/>
      <c r="DD52" s="493"/>
      <c r="DE52" s="493"/>
      <c r="DF52" s="493"/>
      <c r="DG52" s="493"/>
      <c r="DH52" s="493"/>
      <c r="DI52" s="493"/>
      <c r="DJ52" s="493"/>
      <c r="DK52" s="493"/>
      <c r="DL52" s="493"/>
      <c r="DM52" s="493"/>
      <c r="DN52" s="493"/>
      <c r="DO52" s="493"/>
      <c r="DP52" s="493"/>
      <c r="DQ52" s="493"/>
      <c r="DR52" s="493"/>
      <c r="DS52" s="493"/>
      <c r="DT52" s="493"/>
      <c r="DU52" s="493"/>
      <c r="DV52" s="493"/>
      <c r="DW52" s="493"/>
      <c r="DX52" s="493"/>
      <c r="DY52" s="493"/>
      <c r="DZ52" s="493"/>
      <c r="EA52" s="493"/>
      <c r="EB52" s="493"/>
      <c r="EC52" s="493"/>
      <c r="ED52" s="493"/>
    </row>
    <row r="53" spans="1:134" s="12" customFormat="1" ht="12" customHeight="1" hidden="1">
      <c r="A53" s="492"/>
      <c r="B53" s="492"/>
      <c r="C53" s="492"/>
      <c r="D53" s="494" t="s">
        <v>28</v>
      </c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494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4"/>
      <c r="AO53" s="494"/>
      <c r="AP53" s="494"/>
      <c r="AQ53" s="494"/>
      <c r="AR53" s="494"/>
      <c r="AS53" s="494"/>
      <c r="AT53" s="494"/>
      <c r="AU53" s="494"/>
      <c r="AV53" s="494"/>
      <c r="AW53" s="494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3"/>
      <c r="BL53" s="493"/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493"/>
      <c r="BZ53" s="493"/>
      <c r="CA53" s="493"/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  <c r="CV53" s="493"/>
      <c r="CW53" s="493"/>
      <c r="CX53" s="493"/>
      <c r="CY53" s="493"/>
      <c r="CZ53" s="493"/>
      <c r="DA53" s="493"/>
      <c r="DB53" s="493"/>
      <c r="DC53" s="493"/>
      <c r="DD53" s="493"/>
      <c r="DE53" s="493"/>
      <c r="DF53" s="493"/>
      <c r="DG53" s="493"/>
      <c r="DH53" s="493"/>
      <c r="DI53" s="493"/>
      <c r="DJ53" s="493"/>
      <c r="DK53" s="493"/>
      <c r="DL53" s="493"/>
      <c r="DM53" s="493"/>
      <c r="DN53" s="493"/>
      <c r="DO53" s="493"/>
      <c r="DP53" s="493"/>
      <c r="DQ53" s="493"/>
      <c r="DR53" s="493"/>
      <c r="DS53" s="493"/>
      <c r="DT53" s="493"/>
      <c r="DU53" s="493"/>
      <c r="DV53" s="493"/>
      <c r="DW53" s="493"/>
      <c r="DX53" s="493"/>
      <c r="DY53" s="493"/>
      <c r="DZ53" s="493"/>
      <c r="EA53" s="493"/>
      <c r="EB53" s="493"/>
      <c r="EC53" s="493"/>
      <c r="ED53" s="493"/>
    </row>
    <row r="54" spans="1:134" s="12" customFormat="1" ht="45.75" customHeight="1">
      <c r="A54" s="528" t="s">
        <v>0</v>
      </c>
      <c r="B54" s="529"/>
      <c r="C54" s="530"/>
      <c r="D54" s="549" t="s">
        <v>687</v>
      </c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1"/>
      <c r="X54" s="528" t="s">
        <v>108</v>
      </c>
      <c r="Y54" s="529"/>
      <c r="Z54" s="529"/>
      <c r="AA54" s="529"/>
      <c r="AB54" s="529"/>
      <c r="AC54" s="530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528" t="s">
        <v>91</v>
      </c>
      <c r="AO54" s="529"/>
      <c r="AP54" s="529"/>
      <c r="AQ54" s="529"/>
      <c r="AR54" s="530"/>
      <c r="AS54" s="620" t="s">
        <v>99</v>
      </c>
      <c r="AT54" s="620"/>
      <c r="AU54" s="620"/>
      <c r="AV54" s="620"/>
      <c r="AW54" s="620"/>
      <c r="AX54" s="621">
        <f>4.139*1.18</f>
        <v>4.88402</v>
      </c>
      <c r="AY54" s="621"/>
      <c r="AZ54" s="621"/>
      <c r="BA54" s="621"/>
      <c r="BB54" s="621"/>
      <c r="BC54" s="621"/>
      <c r="BD54" s="621">
        <v>4.88</v>
      </c>
      <c r="BE54" s="621"/>
      <c r="BF54" s="621"/>
      <c r="BG54" s="621"/>
      <c r="BH54" s="621"/>
      <c r="BI54" s="621"/>
      <c r="BJ54" s="621">
        <v>0</v>
      </c>
      <c r="BK54" s="621"/>
      <c r="BL54" s="621"/>
      <c r="BM54" s="621"/>
      <c r="BN54" s="621"/>
      <c r="BO54" s="621"/>
      <c r="BP54" s="625"/>
      <c r="BQ54" s="625"/>
      <c r="BR54" s="625"/>
      <c r="BS54" s="625"/>
      <c r="BT54" s="625"/>
      <c r="BU54" s="625"/>
      <c r="BV54" s="625"/>
      <c r="BW54" s="625"/>
      <c r="BX54" s="625"/>
      <c r="BY54" s="625"/>
      <c r="BZ54" s="625"/>
      <c r="CA54" s="625"/>
      <c r="CB54" s="625"/>
      <c r="CC54" s="625"/>
      <c r="CD54" s="625"/>
      <c r="CE54" s="625"/>
      <c r="CF54" s="625"/>
      <c r="CG54" s="625"/>
      <c r="CH54" s="625"/>
      <c r="CI54" s="625"/>
      <c r="CJ54" s="625"/>
      <c r="CK54" s="625"/>
      <c r="CL54" s="625"/>
      <c r="CM54" s="625"/>
      <c r="CN54" s="625"/>
      <c r="CO54" s="625"/>
      <c r="CP54" s="625"/>
      <c r="CQ54" s="625"/>
      <c r="CR54" s="625"/>
      <c r="CS54" s="625"/>
      <c r="CT54" s="621">
        <v>0</v>
      </c>
      <c r="CU54" s="621"/>
      <c r="CV54" s="621"/>
      <c r="CW54" s="621"/>
      <c r="CX54" s="621"/>
      <c r="CY54" s="621"/>
      <c r="CZ54" s="621"/>
      <c r="DA54" s="621"/>
      <c r="DB54" s="621"/>
      <c r="DC54" s="621">
        <f>AX54</f>
        <v>4.88402</v>
      </c>
      <c r="DD54" s="621"/>
      <c r="DE54" s="621"/>
      <c r="DF54" s="621"/>
      <c r="DG54" s="621"/>
      <c r="DH54" s="621"/>
      <c r="DI54" s="621"/>
      <c r="DJ54" s="621"/>
      <c r="DK54" s="621"/>
      <c r="DL54" s="621">
        <v>0</v>
      </c>
      <c r="DM54" s="621"/>
      <c r="DN54" s="621"/>
      <c r="DO54" s="621"/>
      <c r="DP54" s="621"/>
      <c r="DQ54" s="621"/>
      <c r="DR54" s="621"/>
      <c r="DS54" s="621"/>
      <c r="DT54" s="621"/>
      <c r="DU54" s="621">
        <f>SUM(CT54:DT54)</f>
        <v>4.88402</v>
      </c>
      <c r="DV54" s="621"/>
      <c r="DW54" s="621"/>
      <c r="DX54" s="621"/>
      <c r="DY54" s="621"/>
      <c r="DZ54" s="621"/>
      <c r="EA54" s="621"/>
      <c r="EB54" s="621"/>
      <c r="EC54" s="621"/>
      <c r="ED54" s="621"/>
    </row>
    <row r="55" spans="1:134" s="13" customFormat="1" ht="11.25">
      <c r="A55" s="495" t="s">
        <v>29</v>
      </c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7"/>
      <c r="X55" s="526"/>
      <c r="Y55" s="526"/>
      <c r="Z55" s="526"/>
      <c r="AA55" s="526"/>
      <c r="AB55" s="526"/>
      <c r="AC55" s="526"/>
      <c r="AD55" s="527"/>
      <c r="AE55" s="527"/>
      <c r="AF55" s="527"/>
      <c r="AG55" s="527"/>
      <c r="AH55" s="527"/>
      <c r="AI55" s="527"/>
      <c r="AJ55" s="527"/>
      <c r="AK55" s="527"/>
      <c r="AL55" s="527"/>
      <c r="AM55" s="527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7"/>
      <c r="AY55" s="527"/>
      <c r="AZ55" s="527"/>
      <c r="BA55" s="527"/>
      <c r="BB55" s="527"/>
      <c r="BC55" s="527"/>
      <c r="BD55" s="527"/>
      <c r="BE55" s="527"/>
      <c r="BF55" s="527"/>
      <c r="BG55" s="527"/>
      <c r="BH55" s="527"/>
      <c r="BI55" s="527"/>
      <c r="BJ55" s="527"/>
      <c r="BK55" s="527"/>
      <c r="BL55" s="527"/>
      <c r="BM55" s="527"/>
      <c r="BN55" s="527"/>
      <c r="BO55" s="527"/>
      <c r="BP55" s="527"/>
      <c r="BQ55" s="527"/>
      <c r="BR55" s="527"/>
      <c r="BS55" s="527"/>
      <c r="BT55" s="527"/>
      <c r="BU55" s="527"/>
      <c r="BV55" s="527"/>
      <c r="BW55" s="527"/>
      <c r="BX55" s="527"/>
      <c r="BY55" s="527"/>
      <c r="BZ55" s="527"/>
      <c r="CA55" s="527"/>
      <c r="CB55" s="527"/>
      <c r="CC55" s="527"/>
      <c r="CD55" s="527"/>
      <c r="CE55" s="527"/>
      <c r="CF55" s="527"/>
      <c r="CG55" s="527"/>
      <c r="CH55" s="527"/>
      <c r="CI55" s="527"/>
      <c r="CJ55" s="527"/>
      <c r="CK55" s="527"/>
      <c r="CL55" s="527"/>
      <c r="CM55" s="527"/>
      <c r="CN55" s="527"/>
      <c r="CO55" s="527"/>
      <c r="CP55" s="527"/>
      <c r="CQ55" s="527"/>
      <c r="CR55" s="527"/>
      <c r="CS55" s="527"/>
      <c r="CT55" s="527"/>
      <c r="CU55" s="527"/>
      <c r="CV55" s="527"/>
      <c r="CW55" s="527"/>
      <c r="CX55" s="527"/>
      <c r="CY55" s="527"/>
      <c r="CZ55" s="527"/>
      <c r="DA55" s="527"/>
      <c r="DB55" s="527"/>
      <c r="DC55" s="527"/>
      <c r="DD55" s="527"/>
      <c r="DE55" s="527"/>
      <c r="DF55" s="527"/>
      <c r="DG55" s="527"/>
      <c r="DH55" s="527"/>
      <c r="DI55" s="527"/>
      <c r="DJ55" s="527"/>
      <c r="DK55" s="527"/>
      <c r="DL55" s="527"/>
      <c r="DM55" s="527"/>
      <c r="DN55" s="527"/>
      <c r="DO55" s="527"/>
      <c r="DP55" s="527"/>
      <c r="DQ55" s="527"/>
      <c r="DR55" s="527"/>
      <c r="DS55" s="527"/>
      <c r="DT55" s="527"/>
      <c r="DU55" s="527"/>
      <c r="DV55" s="527"/>
      <c r="DW55" s="527"/>
      <c r="DX55" s="527"/>
      <c r="DY55" s="527"/>
      <c r="DZ55" s="527"/>
      <c r="EA55" s="527"/>
      <c r="EB55" s="527"/>
      <c r="EC55" s="527"/>
      <c r="ED55" s="527"/>
    </row>
    <row r="56" spans="1:134" s="11" customFormat="1" ht="10.5">
      <c r="A56" s="542"/>
      <c r="B56" s="543"/>
      <c r="C56" s="544"/>
      <c r="D56" s="548" t="s">
        <v>30</v>
      </c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00"/>
      <c r="Y56" s="501"/>
      <c r="Z56" s="501"/>
      <c r="AA56" s="501"/>
      <c r="AB56" s="501"/>
      <c r="AC56" s="502"/>
      <c r="AD56" s="478"/>
      <c r="AE56" s="479"/>
      <c r="AF56" s="479"/>
      <c r="AG56" s="479"/>
      <c r="AH56" s="479"/>
      <c r="AI56" s="479"/>
      <c r="AJ56" s="479"/>
      <c r="AK56" s="479"/>
      <c r="AL56" s="479"/>
      <c r="AM56" s="480"/>
      <c r="AN56" s="500"/>
      <c r="AO56" s="501"/>
      <c r="AP56" s="501"/>
      <c r="AQ56" s="501"/>
      <c r="AR56" s="502"/>
      <c r="AS56" s="500"/>
      <c r="AT56" s="501"/>
      <c r="AU56" s="501"/>
      <c r="AV56" s="501"/>
      <c r="AW56" s="502"/>
      <c r="AX56" s="478"/>
      <c r="AY56" s="479"/>
      <c r="AZ56" s="479"/>
      <c r="BA56" s="479"/>
      <c r="BB56" s="479"/>
      <c r="BC56" s="480"/>
      <c r="BD56" s="478"/>
      <c r="BE56" s="479"/>
      <c r="BF56" s="479"/>
      <c r="BG56" s="479"/>
      <c r="BH56" s="479"/>
      <c r="BI56" s="480"/>
      <c r="BJ56" s="478"/>
      <c r="BK56" s="479"/>
      <c r="BL56" s="479"/>
      <c r="BM56" s="479"/>
      <c r="BN56" s="479"/>
      <c r="BO56" s="480"/>
      <c r="BP56" s="478"/>
      <c r="BQ56" s="479"/>
      <c r="BR56" s="479"/>
      <c r="BS56" s="479"/>
      <c r="BT56" s="479"/>
      <c r="BU56" s="479"/>
      <c r="BV56" s="480"/>
      <c r="BW56" s="478"/>
      <c r="BX56" s="479"/>
      <c r="BY56" s="479"/>
      <c r="BZ56" s="479"/>
      <c r="CA56" s="479"/>
      <c r="CB56" s="479"/>
      <c r="CC56" s="480"/>
      <c r="CD56" s="478"/>
      <c r="CE56" s="479"/>
      <c r="CF56" s="479"/>
      <c r="CG56" s="479"/>
      <c r="CH56" s="479"/>
      <c r="CI56" s="479"/>
      <c r="CJ56" s="480"/>
      <c r="CK56" s="478"/>
      <c r="CL56" s="479"/>
      <c r="CM56" s="479"/>
      <c r="CN56" s="479"/>
      <c r="CO56" s="479"/>
      <c r="CP56" s="479"/>
      <c r="CQ56" s="479"/>
      <c r="CR56" s="479"/>
      <c r="CS56" s="480"/>
      <c r="CT56" s="478"/>
      <c r="CU56" s="479"/>
      <c r="CV56" s="479"/>
      <c r="CW56" s="479"/>
      <c r="CX56" s="479"/>
      <c r="CY56" s="479"/>
      <c r="CZ56" s="479"/>
      <c r="DA56" s="479"/>
      <c r="DB56" s="480"/>
      <c r="DC56" s="478"/>
      <c r="DD56" s="479"/>
      <c r="DE56" s="479"/>
      <c r="DF56" s="479"/>
      <c r="DG56" s="479"/>
      <c r="DH56" s="479"/>
      <c r="DI56" s="479"/>
      <c r="DJ56" s="479"/>
      <c r="DK56" s="480"/>
      <c r="DL56" s="478"/>
      <c r="DM56" s="479"/>
      <c r="DN56" s="479"/>
      <c r="DO56" s="479"/>
      <c r="DP56" s="479"/>
      <c r="DQ56" s="479"/>
      <c r="DR56" s="479"/>
      <c r="DS56" s="479"/>
      <c r="DT56" s="480"/>
      <c r="DU56" s="478"/>
      <c r="DV56" s="479"/>
      <c r="DW56" s="479"/>
      <c r="DX56" s="479"/>
      <c r="DY56" s="479"/>
      <c r="DZ56" s="479"/>
      <c r="EA56" s="479"/>
      <c r="EB56" s="479"/>
      <c r="EC56" s="479"/>
      <c r="ED56" s="480"/>
    </row>
    <row r="57" spans="1:134" s="11" customFormat="1" ht="10.5">
      <c r="A57" s="545"/>
      <c r="B57" s="546"/>
      <c r="C57" s="547"/>
      <c r="D57" s="499" t="s">
        <v>31</v>
      </c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503"/>
      <c r="Y57" s="504"/>
      <c r="Z57" s="504"/>
      <c r="AA57" s="504"/>
      <c r="AB57" s="504"/>
      <c r="AC57" s="505"/>
      <c r="AD57" s="481"/>
      <c r="AE57" s="482"/>
      <c r="AF57" s="482"/>
      <c r="AG57" s="482"/>
      <c r="AH57" s="482"/>
      <c r="AI57" s="482"/>
      <c r="AJ57" s="482"/>
      <c r="AK57" s="482"/>
      <c r="AL57" s="482"/>
      <c r="AM57" s="483"/>
      <c r="AN57" s="503"/>
      <c r="AO57" s="504"/>
      <c r="AP57" s="504"/>
      <c r="AQ57" s="504"/>
      <c r="AR57" s="505"/>
      <c r="AS57" s="503"/>
      <c r="AT57" s="504"/>
      <c r="AU57" s="504"/>
      <c r="AV57" s="504"/>
      <c r="AW57" s="505"/>
      <c r="AX57" s="481"/>
      <c r="AY57" s="482"/>
      <c r="AZ57" s="482"/>
      <c r="BA57" s="482"/>
      <c r="BB57" s="482"/>
      <c r="BC57" s="483"/>
      <c r="BD57" s="481"/>
      <c r="BE57" s="482"/>
      <c r="BF57" s="482"/>
      <c r="BG57" s="482"/>
      <c r="BH57" s="482"/>
      <c r="BI57" s="483"/>
      <c r="BJ57" s="481"/>
      <c r="BK57" s="482"/>
      <c r="BL57" s="482"/>
      <c r="BM57" s="482"/>
      <c r="BN57" s="482"/>
      <c r="BO57" s="483"/>
      <c r="BP57" s="481"/>
      <c r="BQ57" s="482"/>
      <c r="BR57" s="482"/>
      <c r="BS57" s="482"/>
      <c r="BT57" s="482"/>
      <c r="BU57" s="482"/>
      <c r="BV57" s="483"/>
      <c r="BW57" s="481"/>
      <c r="BX57" s="482"/>
      <c r="BY57" s="482"/>
      <c r="BZ57" s="482"/>
      <c r="CA57" s="482"/>
      <c r="CB57" s="482"/>
      <c r="CC57" s="483"/>
      <c r="CD57" s="481"/>
      <c r="CE57" s="482"/>
      <c r="CF57" s="482"/>
      <c r="CG57" s="482"/>
      <c r="CH57" s="482"/>
      <c r="CI57" s="482"/>
      <c r="CJ57" s="483"/>
      <c r="CK57" s="481"/>
      <c r="CL57" s="482"/>
      <c r="CM57" s="482"/>
      <c r="CN57" s="482"/>
      <c r="CO57" s="482"/>
      <c r="CP57" s="482"/>
      <c r="CQ57" s="482"/>
      <c r="CR57" s="482"/>
      <c r="CS57" s="483"/>
      <c r="CT57" s="481"/>
      <c r="CU57" s="482"/>
      <c r="CV57" s="482"/>
      <c r="CW57" s="482"/>
      <c r="CX57" s="482"/>
      <c r="CY57" s="482"/>
      <c r="CZ57" s="482"/>
      <c r="DA57" s="482"/>
      <c r="DB57" s="483"/>
      <c r="DC57" s="481"/>
      <c r="DD57" s="482"/>
      <c r="DE57" s="482"/>
      <c r="DF57" s="482"/>
      <c r="DG57" s="482"/>
      <c r="DH57" s="482"/>
      <c r="DI57" s="482"/>
      <c r="DJ57" s="482"/>
      <c r="DK57" s="483"/>
      <c r="DL57" s="481"/>
      <c r="DM57" s="482"/>
      <c r="DN57" s="482"/>
      <c r="DO57" s="482"/>
      <c r="DP57" s="482"/>
      <c r="DQ57" s="482"/>
      <c r="DR57" s="482"/>
      <c r="DS57" s="482"/>
      <c r="DT57" s="483"/>
      <c r="DU57" s="481"/>
      <c r="DV57" s="482"/>
      <c r="DW57" s="482"/>
      <c r="DX57" s="482"/>
      <c r="DY57" s="482"/>
      <c r="DZ57" s="482"/>
      <c r="EA57" s="482"/>
      <c r="EB57" s="482"/>
      <c r="EC57" s="482"/>
      <c r="ED57" s="483"/>
    </row>
    <row r="58" spans="1:134" s="12" customFormat="1" ht="12" customHeight="1" hidden="1">
      <c r="A58" s="492" t="s">
        <v>0</v>
      </c>
      <c r="B58" s="492"/>
      <c r="C58" s="492"/>
      <c r="D58" s="494" t="s">
        <v>15</v>
      </c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493"/>
      <c r="BZ58" s="493"/>
      <c r="CA58" s="493"/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3"/>
      <c r="CV58" s="493"/>
      <c r="CW58" s="493"/>
      <c r="CX58" s="493"/>
      <c r="CY58" s="493"/>
      <c r="CZ58" s="493"/>
      <c r="DA58" s="493"/>
      <c r="DB58" s="493"/>
      <c r="DC58" s="493"/>
      <c r="DD58" s="493"/>
      <c r="DE58" s="493"/>
      <c r="DF58" s="493"/>
      <c r="DG58" s="493"/>
      <c r="DH58" s="493"/>
      <c r="DI58" s="493"/>
      <c r="DJ58" s="493"/>
      <c r="DK58" s="493"/>
      <c r="DL58" s="493"/>
      <c r="DM58" s="493"/>
      <c r="DN58" s="493"/>
      <c r="DO58" s="493"/>
      <c r="DP58" s="493"/>
      <c r="DQ58" s="493"/>
      <c r="DR58" s="493"/>
      <c r="DS58" s="493"/>
      <c r="DT58" s="493"/>
      <c r="DU58" s="493"/>
      <c r="DV58" s="493"/>
      <c r="DW58" s="493"/>
      <c r="DX58" s="493"/>
      <c r="DY58" s="493"/>
      <c r="DZ58" s="493"/>
      <c r="EA58" s="493"/>
      <c r="EB58" s="493"/>
      <c r="EC58" s="493"/>
      <c r="ED58" s="493"/>
    </row>
    <row r="59" spans="1:134" s="12" customFormat="1" ht="12" customHeight="1" hidden="1">
      <c r="A59" s="492" t="s">
        <v>1</v>
      </c>
      <c r="B59" s="492"/>
      <c r="C59" s="492"/>
      <c r="D59" s="494" t="s">
        <v>16</v>
      </c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/>
      <c r="BN59" s="493"/>
      <c r="BO59" s="493"/>
      <c r="BP59" s="493"/>
      <c r="BQ59" s="493"/>
      <c r="BR59" s="493"/>
      <c r="BS59" s="493"/>
      <c r="BT59" s="493"/>
      <c r="BU59" s="493"/>
      <c r="BV59" s="493"/>
      <c r="BW59" s="493"/>
      <c r="BX59" s="493"/>
      <c r="BY59" s="493"/>
      <c r="BZ59" s="493"/>
      <c r="CA59" s="493"/>
      <c r="CB59" s="493"/>
      <c r="CC59" s="493"/>
      <c r="CD59" s="493"/>
      <c r="CE59" s="493"/>
      <c r="CF59" s="493"/>
      <c r="CG59" s="493"/>
      <c r="CH59" s="493"/>
      <c r="CI59" s="493"/>
      <c r="CJ59" s="493"/>
      <c r="CK59" s="493"/>
      <c r="CL59" s="493"/>
      <c r="CM59" s="493"/>
      <c r="CN59" s="493"/>
      <c r="CO59" s="493"/>
      <c r="CP59" s="493"/>
      <c r="CQ59" s="493"/>
      <c r="CR59" s="493"/>
      <c r="CS59" s="493"/>
      <c r="CT59" s="493"/>
      <c r="CU59" s="493"/>
      <c r="CV59" s="493"/>
      <c r="CW59" s="493"/>
      <c r="CX59" s="493"/>
      <c r="CY59" s="493"/>
      <c r="CZ59" s="493"/>
      <c r="DA59" s="493"/>
      <c r="DB59" s="493"/>
      <c r="DC59" s="493"/>
      <c r="DD59" s="493"/>
      <c r="DE59" s="493"/>
      <c r="DF59" s="493"/>
      <c r="DG59" s="493"/>
      <c r="DH59" s="493"/>
      <c r="DI59" s="493"/>
      <c r="DJ59" s="493"/>
      <c r="DK59" s="493"/>
      <c r="DL59" s="493"/>
      <c r="DM59" s="493"/>
      <c r="DN59" s="493"/>
      <c r="DO59" s="493"/>
      <c r="DP59" s="493"/>
      <c r="DQ59" s="493"/>
      <c r="DR59" s="493"/>
      <c r="DS59" s="493"/>
      <c r="DT59" s="493"/>
      <c r="DU59" s="493"/>
      <c r="DV59" s="493"/>
      <c r="DW59" s="493"/>
      <c r="DX59" s="493"/>
      <c r="DY59" s="493"/>
      <c r="DZ59" s="493"/>
      <c r="EA59" s="493"/>
      <c r="EB59" s="493"/>
      <c r="EC59" s="493"/>
      <c r="ED59" s="493"/>
    </row>
    <row r="60" spans="1:134" s="12" customFormat="1" ht="12" customHeight="1" hidden="1">
      <c r="A60" s="492" t="s">
        <v>14</v>
      </c>
      <c r="B60" s="492"/>
      <c r="C60" s="492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4"/>
      <c r="AA60" s="494"/>
      <c r="AB60" s="494"/>
      <c r="AC60" s="494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493"/>
      <c r="BO60" s="493"/>
      <c r="BP60" s="493"/>
      <c r="BQ60" s="493"/>
      <c r="BR60" s="493"/>
      <c r="BS60" s="493"/>
      <c r="BT60" s="493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93"/>
      <c r="CF60" s="493"/>
      <c r="CG60" s="493"/>
      <c r="CH60" s="493"/>
      <c r="CI60" s="493"/>
      <c r="CJ60" s="493"/>
      <c r="CK60" s="493"/>
      <c r="CL60" s="493"/>
      <c r="CM60" s="493"/>
      <c r="CN60" s="493"/>
      <c r="CO60" s="493"/>
      <c r="CP60" s="493"/>
      <c r="CQ60" s="493"/>
      <c r="CR60" s="493"/>
      <c r="CS60" s="493"/>
      <c r="CT60" s="493"/>
      <c r="CU60" s="493"/>
      <c r="CV60" s="493"/>
      <c r="CW60" s="493"/>
      <c r="CX60" s="493"/>
      <c r="CY60" s="493"/>
      <c r="CZ60" s="493"/>
      <c r="DA60" s="493"/>
      <c r="DB60" s="493"/>
      <c r="DC60" s="493"/>
      <c r="DD60" s="493"/>
      <c r="DE60" s="493"/>
      <c r="DF60" s="493"/>
      <c r="DG60" s="493"/>
      <c r="DH60" s="493"/>
      <c r="DI60" s="493"/>
      <c r="DJ60" s="493"/>
      <c r="DK60" s="493"/>
      <c r="DL60" s="493"/>
      <c r="DM60" s="493"/>
      <c r="DN60" s="493"/>
      <c r="DO60" s="493"/>
      <c r="DP60" s="493"/>
      <c r="DQ60" s="493"/>
      <c r="DR60" s="493"/>
      <c r="DS60" s="493"/>
      <c r="DT60" s="493"/>
      <c r="DU60" s="493"/>
      <c r="DV60" s="493"/>
      <c r="DW60" s="493"/>
      <c r="DX60" s="493"/>
      <c r="DY60" s="493"/>
      <c r="DZ60" s="493"/>
      <c r="EA60" s="493"/>
      <c r="EB60" s="493"/>
      <c r="EC60" s="493"/>
      <c r="ED60" s="493"/>
    </row>
    <row r="61" spans="1:134" s="12" customFormat="1" ht="12" customHeight="1">
      <c r="A61" s="20"/>
      <c r="B61" s="20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</row>
    <row r="62" spans="1:134" s="12" customFormat="1" ht="12" customHeight="1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</row>
    <row r="63" spans="1:134" s="12" customFormat="1" ht="12" customHeight="1">
      <c r="A63" s="22"/>
      <c r="B63" s="22"/>
      <c r="C63" s="22"/>
      <c r="D63" s="17"/>
      <c r="E63" s="17"/>
      <c r="F63" s="17"/>
      <c r="G63" s="27" t="s">
        <v>73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17"/>
      <c r="AC63" s="17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</row>
    <row r="64" spans="1:134" s="12" customFormat="1" ht="12" customHeight="1">
      <c r="A64" s="22"/>
      <c r="B64" s="22"/>
      <c r="C64" s="22"/>
      <c r="D64" s="17"/>
      <c r="E64" s="17"/>
      <c r="F64" s="17"/>
      <c r="G64" s="25" t="s">
        <v>77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7"/>
      <c r="AC64" s="17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8"/>
      <c r="BE64" s="18"/>
      <c r="BF64" s="18"/>
      <c r="BG64" s="18"/>
      <c r="BH64" s="18"/>
      <c r="BI64" s="18"/>
      <c r="BJ64" s="29" t="s">
        <v>79</v>
      </c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24" t="s">
        <v>83</v>
      </c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18"/>
      <c r="CQ64" s="18"/>
      <c r="CR64" s="18"/>
      <c r="CS64" s="18"/>
      <c r="CT64" s="18"/>
      <c r="CU64" s="24" t="s">
        <v>87</v>
      </c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</row>
    <row r="65" spans="1:134" s="12" customFormat="1" ht="16.5" customHeight="1">
      <c r="A65" s="22"/>
      <c r="B65" s="22"/>
      <c r="C65" s="22"/>
      <c r="D65" s="17"/>
      <c r="E65" s="17"/>
      <c r="F65" s="17"/>
      <c r="G65" s="463" t="s">
        <v>68</v>
      </c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17"/>
      <c r="AC65" s="17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453" t="s">
        <v>69</v>
      </c>
      <c r="AO65" s="453"/>
      <c r="AP65" s="453"/>
      <c r="AQ65" s="453"/>
      <c r="AR65" s="453"/>
      <c r="AS65" s="453"/>
      <c r="AT65" s="453"/>
      <c r="AU65" s="453"/>
      <c r="AV65" s="453"/>
      <c r="AW65" s="453"/>
      <c r="AX65" s="453"/>
      <c r="AY65" s="453"/>
      <c r="AZ65" s="453"/>
      <c r="BA65" s="453"/>
      <c r="BB65" s="453"/>
      <c r="BC65" s="453"/>
      <c r="BD65" s="18"/>
      <c r="BE65" s="18"/>
      <c r="BF65" s="18"/>
      <c r="BG65" s="18"/>
      <c r="BH65" s="18"/>
      <c r="BI65" s="18"/>
      <c r="BJ65" s="452" t="s">
        <v>70</v>
      </c>
      <c r="BK65" s="452"/>
      <c r="BL65" s="452"/>
      <c r="BM65" s="452"/>
      <c r="BN65" s="452"/>
      <c r="BO65" s="452"/>
      <c r="BP65" s="452"/>
      <c r="BQ65" s="452"/>
      <c r="BR65" s="452"/>
      <c r="BS65" s="452"/>
      <c r="BT65" s="452"/>
      <c r="BU65" s="452"/>
      <c r="BV65" s="452"/>
      <c r="BW65" s="18"/>
      <c r="BX65" s="18"/>
      <c r="BY65" s="18"/>
      <c r="BZ65" s="18"/>
      <c r="CA65" s="18"/>
      <c r="CB65" s="18"/>
      <c r="CC65" s="18"/>
      <c r="CD65" s="452" t="s">
        <v>71</v>
      </c>
      <c r="CE65" s="452"/>
      <c r="CF65" s="452"/>
      <c r="CG65" s="452"/>
      <c r="CH65" s="452"/>
      <c r="CI65" s="452"/>
      <c r="CJ65" s="452"/>
      <c r="CK65" s="452"/>
      <c r="CL65" s="452"/>
      <c r="CM65" s="452"/>
      <c r="CN65" s="18"/>
      <c r="CO65" s="18"/>
      <c r="CP65" s="18"/>
      <c r="CQ65" s="18"/>
      <c r="CR65" s="18"/>
      <c r="CS65" s="18"/>
      <c r="CT65" s="18"/>
      <c r="CU65" s="452" t="s">
        <v>72</v>
      </c>
      <c r="CV65" s="452"/>
      <c r="CW65" s="452"/>
      <c r="CX65" s="452"/>
      <c r="CY65" s="452"/>
      <c r="CZ65" s="452"/>
      <c r="DA65" s="452"/>
      <c r="DB65" s="452"/>
      <c r="DC65" s="452"/>
      <c r="DD65" s="452"/>
      <c r="DE65" s="452"/>
      <c r="DF65" s="452"/>
      <c r="DG65" s="452"/>
      <c r="DH65" s="452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</row>
    <row r="66" spans="1:134" s="12" customFormat="1" ht="12" customHeight="1">
      <c r="A66" s="22"/>
      <c r="B66" s="22"/>
      <c r="C66" s="22"/>
      <c r="D66" s="17"/>
      <c r="E66" s="17"/>
      <c r="F66" s="17"/>
      <c r="G66" s="25" t="s">
        <v>78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17"/>
      <c r="AC66" s="17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8"/>
      <c r="BE66" s="18"/>
      <c r="BF66" s="18"/>
      <c r="BG66" s="18"/>
      <c r="BH66" s="18"/>
      <c r="BI66" s="18"/>
      <c r="BJ66" s="29" t="s">
        <v>80</v>
      </c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24" t="s">
        <v>84</v>
      </c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29" t="s">
        <v>88</v>
      </c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</row>
    <row r="67" spans="1:134" s="12" customFormat="1" ht="16.5" customHeight="1">
      <c r="A67" s="22"/>
      <c r="B67" s="22"/>
      <c r="C67" s="22"/>
      <c r="D67" s="17"/>
      <c r="E67" s="17"/>
      <c r="F67" s="17"/>
      <c r="G67" s="463" t="s">
        <v>68</v>
      </c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17"/>
      <c r="AC67" s="17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453" t="s">
        <v>69</v>
      </c>
      <c r="AO67" s="453"/>
      <c r="AP67" s="453"/>
      <c r="AQ67" s="453"/>
      <c r="AR67" s="453"/>
      <c r="AS67" s="453"/>
      <c r="AT67" s="453"/>
      <c r="AU67" s="453"/>
      <c r="AV67" s="453"/>
      <c r="AW67" s="453"/>
      <c r="AX67" s="453"/>
      <c r="AY67" s="453"/>
      <c r="AZ67" s="453"/>
      <c r="BA67" s="453"/>
      <c r="BB67" s="453"/>
      <c r="BC67" s="453"/>
      <c r="BD67" s="18"/>
      <c r="BE67" s="18"/>
      <c r="BF67" s="18"/>
      <c r="BG67" s="18"/>
      <c r="BH67" s="18"/>
      <c r="BI67" s="18"/>
      <c r="BJ67" s="452" t="s">
        <v>70</v>
      </c>
      <c r="BK67" s="452"/>
      <c r="BL67" s="452"/>
      <c r="BM67" s="452"/>
      <c r="BN67" s="452"/>
      <c r="BO67" s="452"/>
      <c r="BP67" s="452"/>
      <c r="BQ67" s="452"/>
      <c r="BR67" s="452"/>
      <c r="BS67" s="452"/>
      <c r="BT67" s="452"/>
      <c r="BU67" s="452"/>
      <c r="BV67" s="452"/>
      <c r="BW67" s="18"/>
      <c r="BX67" s="18"/>
      <c r="BY67" s="18"/>
      <c r="BZ67" s="18"/>
      <c r="CA67" s="18"/>
      <c r="CB67" s="18"/>
      <c r="CC67" s="18"/>
      <c r="CD67" s="452" t="s">
        <v>71</v>
      </c>
      <c r="CE67" s="452"/>
      <c r="CF67" s="452"/>
      <c r="CG67" s="452"/>
      <c r="CH67" s="452"/>
      <c r="CI67" s="452"/>
      <c r="CJ67" s="452"/>
      <c r="CK67" s="452"/>
      <c r="CL67" s="452"/>
      <c r="CM67" s="452"/>
      <c r="CN67" s="18"/>
      <c r="CO67" s="18"/>
      <c r="CP67" s="18"/>
      <c r="CQ67" s="18"/>
      <c r="CR67" s="18"/>
      <c r="CS67" s="18"/>
      <c r="CT67" s="18"/>
      <c r="CU67" s="452" t="s">
        <v>72</v>
      </c>
      <c r="CV67" s="452"/>
      <c r="CW67" s="452"/>
      <c r="CX67" s="452"/>
      <c r="CY67" s="452"/>
      <c r="CZ67" s="452"/>
      <c r="DA67" s="452"/>
      <c r="DB67" s="452"/>
      <c r="DC67" s="452"/>
      <c r="DD67" s="452"/>
      <c r="DE67" s="452"/>
      <c r="DF67" s="452"/>
      <c r="DG67" s="452"/>
      <c r="DH67" s="452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</row>
    <row r="68" spans="1:134" s="12" customFormat="1" ht="12" customHeight="1">
      <c r="A68" s="22"/>
      <c r="B68" s="22"/>
      <c r="C68" s="22"/>
      <c r="D68" s="17"/>
      <c r="E68" s="17"/>
      <c r="F68" s="17"/>
      <c r="G68" s="27" t="s">
        <v>74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17"/>
      <c r="AC68" s="17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</row>
    <row r="69" spans="1:134" s="12" customFormat="1" ht="12" customHeight="1">
      <c r="A69" s="22"/>
      <c r="B69" s="22"/>
      <c r="C69" s="22"/>
      <c r="D69" s="17"/>
      <c r="E69" s="17"/>
      <c r="F69" s="17"/>
      <c r="G69" s="25" t="s">
        <v>688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17"/>
      <c r="AC69" s="17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8"/>
      <c r="BE69" s="18"/>
      <c r="BF69" s="18"/>
      <c r="BG69" s="18"/>
      <c r="BH69" s="18"/>
      <c r="BI69" s="18"/>
      <c r="BJ69" s="29" t="s">
        <v>689</v>
      </c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24" t="s">
        <v>690</v>
      </c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436"/>
      <c r="CS69" s="436"/>
      <c r="CT69" s="436"/>
      <c r="CU69" s="437" t="s">
        <v>691</v>
      </c>
      <c r="CV69" s="436"/>
      <c r="CW69" s="436"/>
      <c r="CX69" s="436"/>
      <c r="CY69" s="436"/>
      <c r="CZ69" s="436"/>
      <c r="DA69" s="436"/>
      <c r="DB69" s="436"/>
      <c r="DC69" s="436"/>
      <c r="DD69" s="436"/>
      <c r="DE69" s="436"/>
      <c r="DF69" s="436"/>
      <c r="DG69" s="436"/>
      <c r="DH69" s="436"/>
      <c r="DI69" s="436"/>
      <c r="DJ69" s="436"/>
      <c r="DK69" s="436"/>
      <c r="DL69" s="436"/>
      <c r="DM69" s="436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</row>
    <row r="70" spans="1:134" s="12" customFormat="1" ht="17.25" customHeight="1">
      <c r="A70" s="22"/>
      <c r="B70" s="22"/>
      <c r="C70" s="22"/>
      <c r="D70" s="17"/>
      <c r="E70" s="17"/>
      <c r="F70" s="17"/>
      <c r="G70" s="463" t="s">
        <v>68</v>
      </c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17"/>
      <c r="AC70" s="17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453" t="s">
        <v>69</v>
      </c>
      <c r="AO70" s="453"/>
      <c r="AP70" s="453"/>
      <c r="AQ70" s="453"/>
      <c r="AR70" s="453"/>
      <c r="AS70" s="453"/>
      <c r="AT70" s="453"/>
      <c r="AU70" s="453"/>
      <c r="AV70" s="453"/>
      <c r="AW70" s="453"/>
      <c r="AX70" s="453"/>
      <c r="AY70" s="453"/>
      <c r="AZ70" s="453"/>
      <c r="BA70" s="453"/>
      <c r="BB70" s="453"/>
      <c r="BC70" s="453"/>
      <c r="BD70" s="18"/>
      <c r="BE70" s="18"/>
      <c r="BF70" s="18"/>
      <c r="BG70" s="18"/>
      <c r="BH70" s="18"/>
      <c r="BI70" s="18"/>
      <c r="BJ70" s="452" t="s">
        <v>70</v>
      </c>
      <c r="BK70" s="452"/>
      <c r="BL70" s="452"/>
      <c r="BM70" s="452"/>
      <c r="BN70" s="452"/>
      <c r="BO70" s="452"/>
      <c r="BP70" s="452"/>
      <c r="BQ70" s="452"/>
      <c r="BR70" s="452"/>
      <c r="BS70" s="452"/>
      <c r="BT70" s="452"/>
      <c r="BU70" s="452"/>
      <c r="BV70" s="452"/>
      <c r="BW70" s="18"/>
      <c r="BX70" s="18"/>
      <c r="BY70" s="18"/>
      <c r="BZ70" s="18"/>
      <c r="CA70" s="18"/>
      <c r="CB70" s="18"/>
      <c r="CC70" s="18"/>
      <c r="CD70" s="452" t="s">
        <v>71</v>
      </c>
      <c r="CE70" s="452"/>
      <c r="CF70" s="452"/>
      <c r="CG70" s="452"/>
      <c r="CH70" s="452"/>
      <c r="CI70" s="452"/>
      <c r="CJ70" s="452"/>
      <c r="CK70" s="452"/>
      <c r="CL70" s="452"/>
      <c r="CM70" s="452"/>
      <c r="CN70" s="18"/>
      <c r="CO70" s="18"/>
      <c r="CP70" s="18"/>
      <c r="CQ70" s="18"/>
      <c r="CR70" s="18"/>
      <c r="CS70" s="18"/>
      <c r="CT70" s="18"/>
      <c r="CU70" s="452" t="s">
        <v>72</v>
      </c>
      <c r="CV70" s="452"/>
      <c r="CW70" s="452"/>
      <c r="CX70" s="452"/>
      <c r="CY70" s="452"/>
      <c r="CZ70" s="452"/>
      <c r="DA70" s="452"/>
      <c r="DB70" s="452"/>
      <c r="DC70" s="452"/>
      <c r="DD70" s="452"/>
      <c r="DE70" s="452"/>
      <c r="DF70" s="452"/>
      <c r="DG70" s="452"/>
      <c r="DH70" s="452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</row>
    <row r="71" spans="1:134" s="12" customFormat="1" ht="12" customHeight="1">
      <c r="A71" s="22"/>
      <c r="B71" s="22"/>
      <c r="C71" s="22"/>
      <c r="D71" s="17"/>
      <c r="E71" s="17"/>
      <c r="F71" s="17"/>
      <c r="G71" s="25" t="s">
        <v>75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17"/>
      <c r="AC71" s="17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8"/>
      <c r="BE71" s="18"/>
      <c r="BF71" s="18"/>
      <c r="BG71" s="18"/>
      <c r="BH71" s="18"/>
      <c r="BI71" s="18"/>
      <c r="BJ71" s="29" t="s">
        <v>82</v>
      </c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24" t="s">
        <v>85</v>
      </c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29" t="s">
        <v>89</v>
      </c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</row>
    <row r="72" spans="1:134" s="12" customFormat="1" ht="15.75" customHeight="1">
      <c r="A72" s="22"/>
      <c r="B72" s="22"/>
      <c r="C72" s="22"/>
      <c r="D72" s="17"/>
      <c r="E72" s="17"/>
      <c r="F72" s="17"/>
      <c r="G72" s="463" t="s">
        <v>68</v>
      </c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17"/>
      <c r="AC72" s="17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453" t="s">
        <v>69</v>
      </c>
      <c r="AO72" s="453"/>
      <c r="AP72" s="453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18"/>
      <c r="BE72" s="18"/>
      <c r="BF72" s="18"/>
      <c r="BG72" s="18"/>
      <c r="BH72" s="18"/>
      <c r="BI72" s="18"/>
      <c r="BJ72" s="452" t="s">
        <v>70</v>
      </c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18"/>
      <c r="BX72" s="18"/>
      <c r="BY72" s="18"/>
      <c r="BZ72" s="18"/>
      <c r="CA72" s="18"/>
      <c r="CB72" s="18"/>
      <c r="CC72" s="18"/>
      <c r="CD72" s="452" t="s">
        <v>71</v>
      </c>
      <c r="CE72" s="452"/>
      <c r="CF72" s="452"/>
      <c r="CG72" s="452"/>
      <c r="CH72" s="452"/>
      <c r="CI72" s="452"/>
      <c r="CJ72" s="452"/>
      <c r="CK72" s="452"/>
      <c r="CL72" s="452"/>
      <c r="CM72" s="452"/>
      <c r="CN72" s="18"/>
      <c r="CO72" s="18"/>
      <c r="CP72" s="18"/>
      <c r="CQ72" s="18"/>
      <c r="CR72" s="18"/>
      <c r="CS72" s="18"/>
      <c r="CT72" s="18"/>
      <c r="CU72" s="452" t="s">
        <v>72</v>
      </c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</row>
    <row r="73" spans="1:134" s="12" customFormat="1" ht="12" customHeight="1">
      <c r="A73" s="22"/>
      <c r="B73" s="22"/>
      <c r="C73" s="22"/>
      <c r="D73" s="17"/>
      <c r="E73" s="17"/>
      <c r="F73" s="17"/>
      <c r="G73" s="25" t="s">
        <v>76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17"/>
      <c r="AC73" s="17"/>
      <c r="AD73" s="18"/>
      <c r="AE73" s="18"/>
      <c r="AF73" s="18"/>
      <c r="AG73" s="18"/>
      <c r="AH73" s="18"/>
      <c r="AI73" s="18"/>
      <c r="AJ73" s="18"/>
      <c r="AK73" s="18"/>
      <c r="AL73" s="23"/>
      <c r="AM73" s="1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8"/>
      <c r="BE73" s="18"/>
      <c r="BF73" s="18"/>
      <c r="BG73" s="18"/>
      <c r="BH73" s="18"/>
      <c r="BI73" s="18"/>
      <c r="BJ73" s="24" t="s">
        <v>81</v>
      </c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24" t="s">
        <v>86</v>
      </c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29" t="s">
        <v>90</v>
      </c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</row>
    <row r="74" spans="1:134" s="12" customFormat="1" ht="17.25" customHeight="1">
      <c r="A74" s="22"/>
      <c r="B74" s="22"/>
      <c r="C74" s="22"/>
      <c r="D74" s="17"/>
      <c r="E74" s="17"/>
      <c r="F74" s="17"/>
      <c r="G74" s="463" t="s">
        <v>68</v>
      </c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17"/>
      <c r="AC74" s="17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453" t="s">
        <v>69</v>
      </c>
      <c r="AO74" s="453"/>
      <c r="AP74" s="453"/>
      <c r="AQ74" s="453"/>
      <c r="AR74" s="453"/>
      <c r="AS74" s="453"/>
      <c r="AT74" s="453"/>
      <c r="AU74" s="453"/>
      <c r="AV74" s="453"/>
      <c r="AW74" s="453"/>
      <c r="AX74" s="453"/>
      <c r="AY74" s="453"/>
      <c r="AZ74" s="453"/>
      <c r="BA74" s="453"/>
      <c r="BB74" s="453"/>
      <c r="BC74" s="453"/>
      <c r="BD74" s="18"/>
      <c r="BE74" s="18"/>
      <c r="BF74" s="18"/>
      <c r="BG74" s="18"/>
      <c r="BH74" s="18"/>
      <c r="BI74" s="18"/>
      <c r="BJ74" s="452" t="s">
        <v>70</v>
      </c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18"/>
      <c r="BX74" s="18"/>
      <c r="BY74" s="18"/>
      <c r="BZ74" s="18"/>
      <c r="CA74" s="18"/>
      <c r="CB74" s="18"/>
      <c r="CC74" s="18"/>
      <c r="CD74" s="452" t="s">
        <v>71</v>
      </c>
      <c r="CE74" s="452"/>
      <c r="CF74" s="452"/>
      <c r="CG74" s="452"/>
      <c r="CH74" s="452"/>
      <c r="CI74" s="452"/>
      <c r="CJ74" s="452"/>
      <c r="CK74" s="452"/>
      <c r="CL74" s="452"/>
      <c r="CM74" s="452"/>
      <c r="CN74" s="18"/>
      <c r="CO74" s="18"/>
      <c r="CP74" s="18"/>
      <c r="CQ74" s="18"/>
      <c r="CR74" s="18"/>
      <c r="CS74" s="18"/>
      <c r="CT74" s="18"/>
      <c r="CU74" s="452" t="s">
        <v>72</v>
      </c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</row>
    <row r="75" spans="1:18" s="7" customFormat="1" ht="11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35" s="7" customFormat="1" ht="11.25" customHeight="1">
      <c r="A76" s="14" t="s">
        <v>32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="7" customFormat="1" ht="11.25">
      <c r="A77" s="14" t="s">
        <v>33</v>
      </c>
    </row>
    <row r="78" spans="1:4" s="7" customFormat="1" ht="11.25">
      <c r="A78" s="14" t="s">
        <v>34</v>
      </c>
      <c r="D78" s="9"/>
    </row>
    <row r="79" s="7" customFormat="1" ht="11.25">
      <c r="A79" s="14" t="s">
        <v>35</v>
      </c>
    </row>
    <row r="80" s="15" customFormat="1" ht="7.5">
      <c r="D80" s="16"/>
    </row>
    <row r="81" ht="12.75">
      <c r="A81" s="6" t="s">
        <v>36</v>
      </c>
    </row>
  </sheetData>
  <sheetProtection/>
  <mergeCells count="692">
    <mergeCell ref="DC32:DK32"/>
    <mergeCell ref="DL32:DT32"/>
    <mergeCell ref="DC19:DK19"/>
    <mergeCell ref="DL19:DT19"/>
    <mergeCell ref="CT18:DB18"/>
    <mergeCell ref="DC18:DK18"/>
    <mergeCell ref="CT30:DB30"/>
    <mergeCell ref="DC30:DK30"/>
    <mergeCell ref="DL30:DT30"/>
    <mergeCell ref="DC23:DK24"/>
    <mergeCell ref="DU32:ED32"/>
    <mergeCell ref="DH6:ED6"/>
    <mergeCell ref="BP33:BV34"/>
    <mergeCell ref="BW33:CC34"/>
    <mergeCell ref="CD33:CJ34"/>
    <mergeCell ref="DC33:DK34"/>
    <mergeCell ref="DL33:DT34"/>
    <mergeCell ref="DU33:ED34"/>
    <mergeCell ref="BP30:BV30"/>
    <mergeCell ref="BP25:BV25"/>
    <mergeCell ref="CK19:CS19"/>
    <mergeCell ref="CT19:DB19"/>
    <mergeCell ref="CK25:CS25"/>
    <mergeCell ref="CT25:DB25"/>
    <mergeCell ref="DC25:DK25"/>
    <mergeCell ref="DL18:DT18"/>
    <mergeCell ref="CT23:DB24"/>
    <mergeCell ref="DL23:DT24"/>
    <mergeCell ref="CT20:DB20"/>
    <mergeCell ref="DC20:DK20"/>
    <mergeCell ref="BP19:BV19"/>
    <mergeCell ref="BW19:CC19"/>
    <mergeCell ref="CD19:CJ19"/>
    <mergeCell ref="BP31:BV31"/>
    <mergeCell ref="BW31:CC31"/>
    <mergeCell ref="CD31:CJ31"/>
    <mergeCell ref="BW25:CC25"/>
    <mergeCell ref="BW28:CC29"/>
    <mergeCell ref="CD28:CJ29"/>
    <mergeCell ref="BW20:CC20"/>
    <mergeCell ref="CT60:DB60"/>
    <mergeCell ref="DC60:DK60"/>
    <mergeCell ref="DL60:DT60"/>
    <mergeCell ref="DU60:ED60"/>
    <mergeCell ref="CT59:DB59"/>
    <mergeCell ref="DC59:DK59"/>
    <mergeCell ref="DL59:DT59"/>
    <mergeCell ref="DU59:ED59"/>
    <mergeCell ref="CT58:DB58"/>
    <mergeCell ref="DC58:DK58"/>
    <mergeCell ref="DL58:DT58"/>
    <mergeCell ref="DU58:ED58"/>
    <mergeCell ref="CT56:DB57"/>
    <mergeCell ref="DC56:DK57"/>
    <mergeCell ref="DL56:DT57"/>
    <mergeCell ref="DU56:ED57"/>
    <mergeCell ref="CT55:DB55"/>
    <mergeCell ref="DC55:DK55"/>
    <mergeCell ref="DL55:DT55"/>
    <mergeCell ref="DU55:ED55"/>
    <mergeCell ref="CT54:DB54"/>
    <mergeCell ref="DC54:DK54"/>
    <mergeCell ref="DL54:DT54"/>
    <mergeCell ref="DU54:ED54"/>
    <mergeCell ref="CT53:DB53"/>
    <mergeCell ref="DC53:DK53"/>
    <mergeCell ref="DL53:DT53"/>
    <mergeCell ref="DU53:ED53"/>
    <mergeCell ref="CT52:DB52"/>
    <mergeCell ref="DC52:DK52"/>
    <mergeCell ref="DL52:DT52"/>
    <mergeCell ref="DU52:ED52"/>
    <mergeCell ref="CT51:DB51"/>
    <mergeCell ref="DC51:DK51"/>
    <mergeCell ref="DL51:DT51"/>
    <mergeCell ref="DU51:ED51"/>
    <mergeCell ref="CT50:DB50"/>
    <mergeCell ref="DC50:DK50"/>
    <mergeCell ref="DL50:DT50"/>
    <mergeCell ref="DU50:ED50"/>
    <mergeCell ref="DC49:DK49"/>
    <mergeCell ref="DL49:DT49"/>
    <mergeCell ref="DU49:ED49"/>
    <mergeCell ref="CT48:DB48"/>
    <mergeCell ref="DC48:DK48"/>
    <mergeCell ref="DL48:DT48"/>
    <mergeCell ref="DU48:ED48"/>
    <mergeCell ref="CT49:DB49"/>
    <mergeCell ref="CT44:DB44"/>
    <mergeCell ref="DC44:DK44"/>
    <mergeCell ref="DL44:DT44"/>
    <mergeCell ref="DU44:ED44"/>
    <mergeCell ref="CK33:CS34"/>
    <mergeCell ref="CT47:DB47"/>
    <mergeCell ref="DC47:DK47"/>
    <mergeCell ref="DL47:DT47"/>
    <mergeCell ref="DU47:ED47"/>
    <mergeCell ref="CT43:DB43"/>
    <mergeCell ref="DC43:DK43"/>
    <mergeCell ref="DL43:DT43"/>
    <mergeCell ref="DU43:ED43"/>
    <mergeCell ref="CT42:DB42"/>
    <mergeCell ref="DC42:DK42"/>
    <mergeCell ref="DL42:DT42"/>
    <mergeCell ref="DU42:ED42"/>
    <mergeCell ref="CT41:DB41"/>
    <mergeCell ref="DC41:DK41"/>
    <mergeCell ref="DL41:DT41"/>
    <mergeCell ref="DU41:ED41"/>
    <mergeCell ref="CT38:DB40"/>
    <mergeCell ref="DC38:DK40"/>
    <mergeCell ref="DL38:DT40"/>
    <mergeCell ref="DU38:ED40"/>
    <mergeCell ref="CT37:DB37"/>
    <mergeCell ref="DC37:DK37"/>
    <mergeCell ref="DL37:DT37"/>
    <mergeCell ref="DU37:ED37"/>
    <mergeCell ref="CT36:DB36"/>
    <mergeCell ref="DC36:DK36"/>
    <mergeCell ref="DL36:DT36"/>
    <mergeCell ref="DU36:ED36"/>
    <mergeCell ref="CT35:DB35"/>
    <mergeCell ref="DC35:DK35"/>
    <mergeCell ref="DL35:DT35"/>
    <mergeCell ref="DU35:ED35"/>
    <mergeCell ref="CT31:DB31"/>
    <mergeCell ref="DC31:DK31"/>
    <mergeCell ref="DL31:DT31"/>
    <mergeCell ref="DU31:ED31"/>
    <mergeCell ref="CT32:DB32"/>
    <mergeCell ref="CT33:DB34"/>
    <mergeCell ref="DU30:ED30"/>
    <mergeCell ref="CT28:DB29"/>
    <mergeCell ref="DC28:DK29"/>
    <mergeCell ref="DL28:DT29"/>
    <mergeCell ref="DU28:ED29"/>
    <mergeCell ref="DU27:ED27"/>
    <mergeCell ref="CT26:DB26"/>
    <mergeCell ref="DC26:DK26"/>
    <mergeCell ref="DL26:DT26"/>
    <mergeCell ref="DU26:ED26"/>
    <mergeCell ref="BD26:BI26"/>
    <mergeCell ref="D25:W25"/>
    <mergeCell ref="X25:AC25"/>
    <mergeCell ref="AD25:AM25"/>
    <mergeCell ref="AN25:AR25"/>
    <mergeCell ref="AS25:AW25"/>
    <mergeCell ref="DU23:ED24"/>
    <mergeCell ref="DL25:DT25"/>
    <mergeCell ref="DU25:ED25"/>
    <mergeCell ref="CT21:DB22"/>
    <mergeCell ref="DC21:DK22"/>
    <mergeCell ref="DL21:DT22"/>
    <mergeCell ref="DU21:ED22"/>
    <mergeCell ref="DL20:DT20"/>
    <mergeCell ref="DU20:ED20"/>
    <mergeCell ref="CT17:DB17"/>
    <mergeCell ref="DC17:DK17"/>
    <mergeCell ref="DL17:DT17"/>
    <mergeCell ref="DU17:ED17"/>
    <mergeCell ref="DU18:ED18"/>
    <mergeCell ref="DU19:ED19"/>
    <mergeCell ref="DC15:DK15"/>
    <mergeCell ref="DL15:DT15"/>
    <mergeCell ref="DU15:ED15"/>
    <mergeCell ref="CT16:DB16"/>
    <mergeCell ref="DC16:DK16"/>
    <mergeCell ref="DL16:DT16"/>
    <mergeCell ref="CT15:DB15"/>
    <mergeCell ref="DU16:ED16"/>
    <mergeCell ref="BP60:BV60"/>
    <mergeCell ref="BW60:CC60"/>
    <mergeCell ref="CD60:CJ60"/>
    <mergeCell ref="CK60:CS60"/>
    <mergeCell ref="BP59:BV59"/>
    <mergeCell ref="BW59:CC59"/>
    <mergeCell ref="CD59:CJ59"/>
    <mergeCell ref="CK59:CS59"/>
    <mergeCell ref="BP58:BV58"/>
    <mergeCell ref="BW58:CC58"/>
    <mergeCell ref="CD58:CJ58"/>
    <mergeCell ref="CK58:CS58"/>
    <mergeCell ref="BP56:BV57"/>
    <mergeCell ref="BW56:CC57"/>
    <mergeCell ref="CD56:CJ57"/>
    <mergeCell ref="CK56:CS57"/>
    <mergeCell ref="BP55:BV55"/>
    <mergeCell ref="BW55:CC55"/>
    <mergeCell ref="CD55:CJ55"/>
    <mergeCell ref="CK55:CS55"/>
    <mergeCell ref="BP54:BV54"/>
    <mergeCell ref="BW54:CC54"/>
    <mergeCell ref="CD54:CJ54"/>
    <mergeCell ref="CK54:CS54"/>
    <mergeCell ref="BP53:BV53"/>
    <mergeCell ref="BW53:CC53"/>
    <mergeCell ref="CD53:CJ53"/>
    <mergeCell ref="CK53:CS53"/>
    <mergeCell ref="BP52:BV52"/>
    <mergeCell ref="BW52:CC52"/>
    <mergeCell ref="CD52:CJ52"/>
    <mergeCell ref="CK52:CS52"/>
    <mergeCell ref="BP51:BV51"/>
    <mergeCell ref="BW51:CC51"/>
    <mergeCell ref="CD51:CJ51"/>
    <mergeCell ref="CK51:CS51"/>
    <mergeCell ref="BP50:BV50"/>
    <mergeCell ref="BW50:CC50"/>
    <mergeCell ref="CD50:CJ50"/>
    <mergeCell ref="CK50:CS50"/>
    <mergeCell ref="BP49:BV49"/>
    <mergeCell ref="BW49:CC49"/>
    <mergeCell ref="CD49:CJ49"/>
    <mergeCell ref="CK49:CS49"/>
    <mergeCell ref="BP48:BV48"/>
    <mergeCell ref="BW48:CC48"/>
    <mergeCell ref="CD48:CJ48"/>
    <mergeCell ref="CK48:CS48"/>
    <mergeCell ref="BP47:BV47"/>
    <mergeCell ref="BW47:CC47"/>
    <mergeCell ref="CD47:CJ47"/>
    <mergeCell ref="CK47:CS47"/>
    <mergeCell ref="BP44:BV44"/>
    <mergeCell ref="BW44:CC44"/>
    <mergeCell ref="CD44:CJ44"/>
    <mergeCell ref="CK44:CS44"/>
    <mergeCell ref="CK38:CS40"/>
    <mergeCell ref="BP43:BV43"/>
    <mergeCell ref="BW43:CC43"/>
    <mergeCell ref="CD43:CJ43"/>
    <mergeCell ref="CK43:CS43"/>
    <mergeCell ref="BP42:BV42"/>
    <mergeCell ref="BW42:CC42"/>
    <mergeCell ref="CD42:CJ42"/>
    <mergeCell ref="CK42:CS42"/>
    <mergeCell ref="BW36:CC36"/>
    <mergeCell ref="CD36:CJ36"/>
    <mergeCell ref="CK36:CS36"/>
    <mergeCell ref="BP41:BV41"/>
    <mergeCell ref="BW41:CC41"/>
    <mergeCell ref="CD41:CJ41"/>
    <mergeCell ref="CK41:CS41"/>
    <mergeCell ref="BP38:BV40"/>
    <mergeCell ref="BW38:CC40"/>
    <mergeCell ref="CD38:CJ40"/>
    <mergeCell ref="CK28:CS29"/>
    <mergeCell ref="BW30:CC30"/>
    <mergeCell ref="CD30:CJ30"/>
    <mergeCell ref="BP37:BV37"/>
    <mergeCell ref="BW37:CC37"/>
    <mergeCell ref="CD37:CJ37"/>
    <mergeCell ref="CK37:CS37"/>
    <mergeCell ref="BP36:BV36"/>
    <mergeCell ref="CK30:CS30"/>
    <mergeCell ref="BP35:BV35"/>
    <mergeCell ref="BW35:CC35"/>
    <mergeCell ref="CD35:CJ35"/>
    <mergeCell ref="CK35:CS35"/>
    <mergeCell ref="CK31:CS31"/>
    <mergeCell ref="BW32:CC32"/>
    <mergeCell ref="CD32:CJ32"/>
    <mergeCell ref="CK32:CS32"/>
    <mergeCell ref="BP32:BV32"/>
    <mergeCell ref="BW23:CC24"/>
    <mergeCell ref="CD23:CJ24"/>
    <mergeCell ref="CK23:CS24"/>
    <mergeCell ref="BP26:BV26"/>
    <mergeCell ref="BW26:CC26"/>
    <mergeCell ref="CD26:CJ26"/>
    <mergeCell ref="CK26:CS26"/>
    <mergeCell ref="CD25:CJ25"/>
    <mergeCell ref="CD27:CJ27"/>
    <mergeCell ref="CD20:CJ20"/>
    <mergeCell ref="CK20:CS20"/>
    <mergeCell ref="BP21:BV22"/>
    <mergeCell ref="BW21:CC22"/>
    <mergeCell ref="CD21:CJ22"/>
    <mergeCell ref="CK21:CS22"/>
    <mergeCell ref="BW18:CC18"/>
    <mergeCell ref="CD18:CJ18"/>
    <mergeCell ref="CK18:CS18"/>
    <mergeCell ref="BP17:BV17"/>
    <mergeCell ref="BW17:CC17"/>
    <mergeCell ref="CD17:CJ17"/>
    <mergeCell ref="CK17:CS17"/>
    <mergeCell ref="CD15:CJ15"/>
    <mergeCell ref="CK15:CS15"/>
    <mergeCell ref="BW16:CC16"/>
    <mergeCell ref="CD16:CJ16"/>
    <mergeCell ref="CK16:CS16"/>
    <mergeCell ref="BJ58:BO58"/>
    <mergeCell ref="BJ56:BO57"/>
    <mergeCell ref="BJ49:BO49"/>
    <mergeCell ref="BJ50:BO50"/>
    <mergeCell ref="BJ51:BO51"/>
    <mergeCell ref="BP15:BV15"/>
    <mergeCell ref="BW15:CC15"/>
    <mergeCell ref="BJ59:BO59"/>
    <mergeCell ref="BJ47:BO47"/>
    <mergeCell ref="BJ48:BO48"/>
    <mergeCell ref="BJ41:BO41"/>
    <mergeCell ref="BJ42:BO42"/>
    <mergeCell ref="BJ43:BO43"/>
    <mergeCell ref="BP18:BV18"/>
    <mergeCell ref="BJ35:BO35"/>
    <mergeCell ref="BJ60:BO60"/>
    <mergeCell ref="BP16:BV16"/>
    <mergeCell ref="BP20:BV20"/>
    <mergeCell ref="BP23:BV24"/>
    <mergeCell ref="BP28:BV29"/>
    <mergeCell ref="BJ53:BO53"/>
    <mergeCell ref="BJ54:BO54"/>
    <mergeCell ref="BJ55:BO55"/>
    <mergeCell ref="BJ52:BO52"/>
    <mergeCell ref="BJ25:BO25"/>
    <mergeCell ref="BJ36:BO36"/>
    <mergeCell ref="BJ37:BO37"/>
    <mergeCell ref="BJ38:BO40"/>
    <mergeCell ref="BJ30:BO30"/>
    <mergeCell ref="BJ31:BO31"/>
    <mergeCell ref="BJ32:BO32"/>
    <mergeCell ref="BJ26:BO26"/>
    <mergeCell ref="BD59:BI59"/>
    <mergeCell ref="BJ44:BO44"/>
    <mergeCell ref="BJ33:BO34"/>
    <mergeCell ref="BJ28:BO29"/>
    <mergeCell ref="BJ18:BO18"/>
    <mergeCell ref="BJ20:BO20"/>
    <mergeCell ref="BJ21:BO22"/>
    <mergeCell ref="BJ23:BO24"/>
    <mergeCell ref="BJ19:BO19"/>
    <mergeCell ref="AN60:AR60"/>
    <mergeCell ref="AS60:AW60"/>
    <mergeCell ref="AX60:BC60"/>
    <mergeCell ref="BD60:BI60"/>
    <mergeCell ref="AN59:AR59"/>
    <mergeCell ref="AS59:AW59"/>
    <mergeCell ref="AX59:BC59"/>
    <mergeCell ref="AN58:AR58"/>
    <mergeCell ref="AS58:AW58"/>
    <mergeCell ref="AX58:BC58"/>
    <mergeCell ref="BD58:BI58"/>
    <mergeCell ref="AN56:AR57"/>
    <mergeCell ref="AS56:AW57"/>
    <mergeCell ref="AX56:BC57"/>
    <mergeCell ref="BD56:BI57"/>
    <mergeCell ref="AN55:AR55"/>
    <mergeCell ref="AS55:AW55"/>
    <mergeCell ref="AX55:BC55"/>
    <mergeCell ref="BD55:BI55"/>
    <mergeCell ref="AN54:AR54"/>
    <mergeCell ref="AS54:AW54"/>
    <mergeCell ref="AX54:BC54"/>
    <mergeCell ref="BD54:BI54"/>
    <mergeCell ref="AN53:AR53"/>
    <mergeCell ref="AS53:AW53"/>
    <mergeCell ref="AX53:BC53"/>
    <mergeCell ref="BD53:BI53"/>
    <mergeCell ref="AN52:AR52"/>
    <mergeCell ref="AS52:AW52"/>
    <mergeCell ref="AX52:BC52"/>
    <mergeCell ref="BD52:BI52"/>
    <mergeCell ref="AN51:AR51"/>
    <mergeCell ref="AS51:AW51"/>
    <mergeCell ref="AX51:BC51"/>
    <mergeCell ref="BD51:BI51"/>
    <mergeCell ref="AN50:AR50"/>
    <mergeCell ref="AS50:AW50"/>
    <mergeCell ref="AX50:BC50"/>
    <mergeCell ref="BD50:BI50"/>
    <mergeCell ref="AN49:AR49"/>
    <mergeCell ref="AS49:AW49"/>
    <mergeCell ref="AX49:BC49"/>
    <mergeCell ref="BD49:BI49"/>
    <mergeCell ref="AN48:AR48"/>
    <mergeCell ref="AS48:AW48"/>
    <mergeCell ref="AX48:BC48"/>
    <mergeCell ref="BD48:BI48"/>
    <mergeCell ref="AN47:AR47"/>
    <mergeCell ref="AS47:AW47"/>
    <mergeCell ref="AX47:BC47"/>
    <mergeCell ref="BD47:BI47"/>
    <mergeCell ref="AN44:AR44"/>
    <mergeCell ref="AS44:AW44"/>
    <mergeCell ref="AX44:BC44"/>
    <mergeCell ref="BD44:BI44"/>
    <mergeCell ref="AX45:BC46"/>
    <mergeCell ref="BD45:BI46"/>
    <mergeCell ref="AN43:AR43"/>
    <mergeCell ref="AS43:AW43"/>
    <mergeCell ref="AX43:BC43"/>
    <mergeCell ref="BD43:BI43"/>
    <mergeCell ref="AN42:AR42"/>
    <mergeCell ref="AS42:AW42"/>
    <mergeCell ref="AX42:BC42"/>
    <mergeCell ref="BD42:BI42"/>
    <mergeCell ref="AS41:AW41"/>
    <mergeCell ref="AX41:BC41"/>
    <mergeCell ref="BD41:BI41"/>
    <mergeCell ref="AN38:AR40"/>
    <mergeCell ref="AS38:AW40"/>
    <mergeCell ref="AX38:BC40"/>
    <mergeCell ref="BD38:BI40"/>
    <mergeCell ref="AN41:AR41"/>
    <mergeCell ref="AN37:AR37"/>
    <mergeCell ref="AS37:AW37"/>
    <mergeCell ref="AX37:BC37"/>
    <mergeCell ref="BD37:BI37"/>
    <mergeCell ref="AN36:AR36"/>
    <mergeCell ref="AS36:AW36"/>
    <mergeCell ref="AX36:BC36"/>
    <mergeCell ref="BD36:BI36"/>
    <mergeCell ref="AS35:AW35"/>
    <mergeCell ref="AX35:BC35"/>
    <mergeCell ref="BD35:BI35"/>
    <mergeCell ref="AN32:AR32"/>
    <mergeCell ref="AS32:AW32"/>
    <mergeCell ref="AX32:BC32"/>
    <mergeCell ref="BD32:BI32"/>
    <mergeCell ref="AS33:AW34"/>
    <mergeCell ref="AX33:BC34"/>
    <mergeCell ref="BD33:BI34"/>
    <mergeCell ref="AX23:BC24"/>
    <mergeCell ref="BD23:BI24"/>
    <mergeCell ref="AN26:AR26"/>
    <mergeCell ref="AS26:AW26"/>
    <mergeCell ref="AX26:BC26"/>
    <mergeCell ref="AN31:AR31"/>
    <mergeCell ref="AS31:AW31"/>
    <mergeCell ref="AX31:BC31"/>
    <mergeCell ref="BD31:BI31"/>
    <mergeCell ref="AN30:AR30"/>
    <mergeCell ref="X42:AC42"/>
    <mergeCell ref="AN28:AR29"/>
    <mergeCell ref="AS28:AW29"/>
    <mergeCell ref="AX28:BC29"/>
    <mergeCell ref="BD28:BI29"/>
    <mergeCell ref="AD42:AM42"/>
    <mergeCell ref="AS30:AW30"/>
    <mergeCell ref="AX30:BC30"/>
    <mergeCell ref="BD30:BI30"/>
    <mergeCell ref="AN35:AR35"/>
    <mergeCell ref="A38:C40"/>
    <mergeCell ref="D38:W38"/>
    <mergeCell ref="X38:AC40"/>
    <mergeCell ref="AD38:AM40"/>
    <mergeCell ref="D41:W41"/>
    <mergeCell ref="D43:W43"/>
    <mergeCell ref="X43:AC43"/>
    <mergeCell ref="AD43:AM43"/>
    <mergeCell ref="A42:C42"/>
    <mergeCell ref="D42:W42"/>
    <mergeCell ref="A30:C30"/>
    <mergeCell ref="D30:W30"/>
    <mergeCell ref="X30:AC30"/>
    <mergeCell ref="A52:C52"/>
    <mergeCell ref="AN14:AR14"/>
    <mergeCell ref="A23:C24"/>
    <mergeCell ref="A28:C29"/>
    <mergeCell ref="A44:C44"/>
    <mergeCell ref="A45:C46"/>
    <mergeCell ref="X36:AC36"/>
    <mergeCell ref="AD31:AM31"/>
    <mergeCell ref="A35:C35"/>
    <mergeCell ref="D35:W35"/>
    <mergeCell ref="BP14:CS14"/>
    <mergeCell ref="CT14:ED14"/>
    <mergeCell ref="D14:W14"/>
    <mergeCell ref="A27:C27"/>
    <mergeCell ref="BJ14:BO14"/>
    <mergeCell ref="A14:C14"/>
    <mergeCell ref="X14:AC14"/>
    <mergeCell ref="A48:C48"/>
    <mergeCell ref="A49:C49"/>
    <mergeCell ref="A50:C50"/>
    <mergeCell ref="X35:AC35"/>
    <mergeCell ref="AD35:AM35"/>
    <mergeCell ref="A37:C37"/>
    <mergeCell ref="D37:W37"/>
    <mergeCell ref="X44:AC44"/>
    <mergeCell ref="X47:AC47"/>
    <mergeCell ref="AD47:AM47"/>
    <mergeCell ref="BJ15:BO15"/>
    <mergeCell ref="BJ16:BO16"/>
    <mergeCell ref="A18:C18"/>
    <mergeCell ref="A20:C20"/>
    <mergeCell ref="AD15:AM15"/>
    <mergeCell ref="D15:W15"/>
    <mergeCell ref="AD16:AM16"/>
    <mergeCell ref="X16:AC16"/>
    <mergeCell ref="BJ17:BO17"/>
    <mergeCell ref="D18:W18"/>
    <mergeCell ref="AD14:AM14"/>
    <mergeCell ref="BD14:BI14"/>
    <mergeCell ref="AX25:BC25"/>
    <mergeCell ref="BD25:BI25"/>
    <mergeCell ref="A25:C25"/>
    <mergeCell ref="D16:W16"/>
    <mergeCell ref="A21:C22"/>
    <mergeCell ref="A19:C19"/>
    <mergeCell ref="X20:AC20"/>
    <mergeCell ref="AD23:AM24"/>
    <mergeCell ref="D28:W28"/>
    <mergeCell ref="AD28:AM29"/>
    <mergeCell ref="A26:C26"/>
    <mergeCell ref="A15:C15"/>
    <mergeCell ref="A16:C16"/>
    <mergeCell ref="A17:C17"/>
    <mergeCell ref="X17:AC17"/>
    <mergeCell ref="X23:AC24"/>
    <mergeCell ref="D19:W19"/>
    <mergeCell ref="D20:W20"/>
    <mergeCell ref="AD17:AM17"/>
    <mergeCell ref="D17:W17"/>
    <mergeCell ref="D24:W24"/>
    <mergeCell ref="D23:W23"/>
    <mergeCell ref="X31:AC31"/>
    <mergeCell ref="AN18:AR18"/>
    <mergeCell ref="AN20:AR20"/>
    <mergeCell ref="AD19:AM19"/>
    <mergeCell ref="X19:AC19"/>
    <mergeCell ref="AN19:AR19"/>
    <mergeCell ref="X18:AC18"/>
    <mergeCell ref="X27:AC27"/>
    <mergeCell ref="AD27:AM27"/>
    <mergeCell ref="AN27:AR27"/>
    <mergeCell ref="D48:W48"/>
    <mergeCell ref="X48:AC48"/>
    <mergeCell ref="AD48:AM48"/>
    <mergeCell ref="AD20:AM20"/>
    <mergeCell ref="X28:AC29"/>
    <mergeCell ref="D21:W22"/>
    <mergeCell ref="D29:W29"/>
    <mergeCell ref="D44:W44"/>
    <mergeCell ref="D31:W31"/>
    <mergeCell ref="D47:W47"/>
    <mergeCell ref="A56:C57"/>
    <mergeCell ref="D56:W56"/>
    <mergeCell ref="D50:W50"/>
    <mergeCell ref="D52:W52"/>
    <mergeCell ref="D54:W54"/>
    <mergeCell ref="D51:W51"/>
    <mergeCell ref="D53:W53"/>
    <mergeCell ref="A54:C54"/>
    <mergeCell ref="A51:C51"/>
    <mergeCell ref="A53:C53"/>
    <mergeCell ref="AD50:AM50"/>
    <mergeCell ref="AD51:AM51"/>
    <mergeCell ref="AD52:AM52"/>
    <mergeCell ref="X53:AC53"/>
    <mergeCell ref="AD53:AM53"/>
    <mergeCell ref="X49:AC49"/>
    <mergeCell ref="AD49:AM49"/>
    <mergeCell ref="D49:W49"/>
    <mergeCell ref="X50:AC50"/>
    <mergeCell ref="X52:AC52"/>
    <mergeCell ref="X51:AC51"/>
    <mergeCell ref="X55:AC55"/>
    <mergeCell ref="AD55:AM55"/>
    <mergeCell ref="X54:AC54"/>
    <mergeCell ref="AD54:AM54"/>
    <mergeCell ref="AS15:AW15"/>
    <mergeCell ref="AX15:BC15"/>
    <mergeCell ref="AS23:AW24"/>
    <mergeCell ref="AS19:AW19"/>
    <mergeCell ref="AS27:AW27"/>
    <mergeCell ref="AS45:AW46"/>
    <mergeCell ref="BD15:BI15"/>
    <mergeCell ref="AD44:AM44"/>
    <mergeCell ref="X32:AC32"/>
    <mergeCell ref="AD32:AM32"/>
    <mergeCell ref="AD18:AM18"/>
    <mergeCell ref="AD30:AM30"/>
    <mergeCell ref="AD37:AM37"/>
    <mergeCell ref="AN15:AR15"/>
    <mergeCell ref="X15:AC15"/>
    <mergeCell ref="AX21:BC22"/>
    <mergeCell ref="AS14:AW14"/>
    <mergeCell ref="AX14:BC14"/>
    <mergeCell ref="D26:W26"/>
    <mergeCell ref="X26:AC26"/>
    <mergeCell ref="AD26:AM26"/>
    <mergeCell ref="X21:AC22"/>
    <mergeCell ref="AD21:AM22"/>
    <mergeCell ref="AS21:AW22"/>
    <mergeCell ref="AN23:AR24"/>
    <mergeCell ref="AN21:AR22"/>
    <mergeCell ref="A31:C31"/>
    <mergeCell ref="A32:C32"/>
    <mergeCell ref="D45:W46"/>
    <mergeCell ref="A33:C34"/>
    <mergeCell ref="A36:C36"/>
    <mergeCell ref="D36:W36"/>
    <mergeCell ref="D40:W40"/>
    <mergeCell ref="D39:W39"/>
    <mergeCell ref="A43:C43"/>
    <mergeCell ref="A41:C41"/>
    <mergeCell ref="A58:C58"/>
    <mergeCell ref="D32:W32"/>
    <mergeCell ref="AD56:AM57"/>
    <mergeCell ref="D58:W58"/>
    <mergeCell ref="X58:AC58"/>
    <mergeCell ref="AD58:AM58"/>
    <mergeCell ref="A55:W55"/>
    <mergeCell ref="A47:C47"/>
    <mergeCell ref="D57:W57"/>
    <mergeCell ref="X56:AC57"/>
    <mergeCell ref="BD16:BI16"/>
    <mergeCell ref="AN17:AR17"/>
    <mergeCell ref="AS17:AW17"/>
    <mergeCell ref="AX17:BC17"/>
    <mergeCell ref="BD17:BI17"/>
    <mergeCell ref="AS16:AW16"/>
    <mergeCell ref="AX16:BC16"/>
    <mergeCell ref="AN16:AR16"/>
    <mergeCell ref="A59:C59"/>
    <mergeCell ref="AD59:AM59"/>
    <mergeCell ref="A60:C60"/>
    <mergeCell ref="D60:W60"/>
    <mergeCell ref="X60:AC60"/>
    <mergeCell ref="AD60:AM60"/>
    <mergeCell ref="D59:W59"/>
    <mergeCell ref="X59:AC59"/>
    <mergeCell ref="BD21:BI22"/>
    <mergeCell ref="BD18:BI18"/>
    <mergeCell ref="AS20:AW20"/>
    <mergeCell ref="AX20:BC20"/>
    <mergeCell ref="BD20:BI20"/>
    <mergeCell ref="AX19:BC19"/>
    <mergeCell ref="BD19:BI19"/>
    <mergeCell ref="AS18:AW18"/>
    <mergeCell ref="AX18:BC18"/>
    <mergeCell ref="D27:W27"/>
    <mergeCell ref="DH8:ED8"/>
    <mergeCell ref="DH9:ED9"/>
    <mergeCell ref="DH7:ED7"/>
    <mergeCell ref="G65:AA65"/>
    <mergeCell ref="CK27:CS27"/>
    <mergeCell ref="CT27:DB27"/>
    <mergeCell ref="DC27:DK27"/>
    <mergeCell ref="DL27:DT27"/>
    <mergeCell ref="AX27:BC27"/>
    <mergeCell ref="DH5:ED5"/>
    <mergeCell ref="G72:AA72"/>
    <mergeCell ref="G74:AA74"/>
    <mergeCell ref="G70:AA70"/>
    <mergeCell ref="G67:AA67"/>
    <mergeCell ref="BD27:BI27"/>
    <mergeCell ref="BJ27:BO27"/>
    <mergeCell ref="BP27:BV27"/>
    <mergeCell ref="BW27:CC27"/>
    <mergeCell ref="D33:W34"/>
    <mergeCell ref="X33:AC34"/>
    <mergeCell ref="AD33:AM34"/>
    <mergeCell ref="AN33:AR34"/>
    <mergeCell ref="X45:AC46"/>
    <mergeCell ref="AD45:AM46"/>
    <mergeCell ref="AN45:AR46"/>
    <mergeCell ref="X37:AC37"/>
    <mergeCell ref="AD36:AM36"/>
    <mergeCell ref="X41:AC41"/>
    <mergeCell ref="AD41:AM41"/>
    <mergeCell ref="BJ67:BV67"/>
    <mergeCell ref="BJ70:BV70"/>
    <mergeCell ref="BJ72:BV72"/>
    <mergeCell ref="BJ74:BV74"/>
    <mergeCell ref="AN65:BC65"/>
    <mergeCell ref="AN67:BC67"/>
    <mergeCell ref="AN70:BC70"/>
    <mergeCell ref="AN72:BC72"/>
    <mergeCell ref="AN74:BC74"/>
    <mergeCell ref="BJ65:BV65"/>
    <mergeCell ref="CD74:CM74"/>
    <mergeCell ref="CU67:DH67"/>
    <mergeCell ref="CU65:DH65"/>
    <mergeCell ref="CU70:DH70"/>
    <mergeCell ref="CU72:DH72"/>
    <mergeCell ref="CU74:DH74"/>
    <mergeCell ref="CD65:CM65"/>
    <mergeCell ref="CD67:CM67"/>
    <mergeCell ref="CD70:CM70"/>
    <mergeCell ref="CD72:CM72"/>
    <mergeCell ref="DC45:DK46"/>
    <mergeCell ref="DL45:DT46"/>
    <mergeCell ref="DU45:ED46"/>
    <mergeCell ref="A4:ED4"/>
    <mergeCell ref="BJ45:BO46"/>
    <mergeCell ref="BP45:BV46"/>
    <mergeCell ref="BW45:CC46"/>
    <mergeCell ref="CD45:CJ46"/>
    <mergeCell ref="CK45:CS46"/>
    <mergeCell ref="CT45:DB46"/>
  </mergeCells>
  <hyperlinks>
    <hyperlink ref="CU69" r:id="rId1" display="ahmadullinag2@kamaz.ru"/>
  </hyperlinks>
  <printOptions horizontalCentered="1"/>
  <pageMargins left="0.2755905511811024" right="0.2755905511811024" top="0.35433070866141736" bottom="0.2755905511811024" header="0.2755905511811024" footer="0.2755905511811024"/>
  <pageSetup horizontalDpi="600" verticalDpi="600" orientation="landscape" paperSize="9" scale="71" r:id="rId2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CC33"/>
  </sheetPr>
  <dimension ref="A1:G66"/>
  <sheetViews>
    <sheetView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8.25390625" style="90" customWidth="1"/>
    <col min="2" max="2" width="65.25390625" style="90" customWidth="1"/>
    <col min="3" max="3" width="15.875" style="90" customWidth="1"/>
    <col min="4" max="4" width="15.375" style="89" customWidth="1"/>
    <col min="5" max="5" width="15.25390625" style="89" customWidth="1"/>
    <col min="6" max="6" width="14.75390625" style="89" customWidth="1"/>
    <col min="7" max="7" width="11.00390625" style="90" customWidth="1"/>
    <col min="8" max="16384" width="9.125" style="90" customWidth="1"/>
  </cols>
  <sheetData>
    <row r="1" spans="5:6" ht="15.75">
      <c r="E1" s="278"/>
      <c r="F1" s="277" t="s">
        <v>671</v>
      </c>
    </row>
    <row r="2" spans="5:6" ht="15.75">
      <c r="E2" s="278"/>
      <c r="F2" s="283" t="s">
        <v>37</v>
      </c>
    </row>
    <row r="3" spans="5:6" ht="15.75">
      <c r="E3" s="278"/>
      <c r="F3" s="283" t="s">
        <v>509</v>
      </c>
    </row>
    <row r="5" spans="1:6" s="365" customFormat="1" ht="34.5" customHeight="1">
      <c r="A5" s="1096" t="s">
        <v>574</v>
      </c>
      <c r="B5" s="1096"/>
      <c r="C5" s="1096"/>
      <c r="D5" s="1096"/>
      <c r="E5" s="1096"/>
      <c r="F5" s="1096"/>
    </row>
    <row r="6" spans="1:6" s="365" customFormat="1" ht="17.25" customHeight="1">
      <c r="A6" s="279"/>
      <c r="B6" s="368"/>
      <c r="C6" s="368"/>
      <c r="D6" s="367"/>
      <c r="E6" s="367"/>
      <c r="F6" s="367"/>
    </row>
    <row r="7" spans="1:6" s="365" customFormat="1" ht="15.75" customHeight="1">
      <c r="A7" s="279"/>
      <c r="B7" s="366"/>
      <c r="C7" s="279"/>
      <c r="D7" s="384" t="s">
        <v>57</v>
      </c>
      <c r="E7" s="385"/>
      <c r="F7" s="385"/>
    </row>
    <row r="8" spans="4:6" ht="15.75">
      <c r="D8" s="86" t="s">
        <v>66</v>
      </c>
      <c r="E8" s="386"/>
      <c r="F8" s="388"/>
    </row>
    <row r="9" spans="4:6" ht="15.75">
      <c r="D9" s="86" t="s">
        <v>67</v>
      </c>
      <c r="E9" s="386"/>
      <c r="F9" s="388"/>
    </row>
    <row r="10" spans="4:6" ht="15.75">
      <c r="D10" s="86" t="s">
        <v>686</v>
      </c>
      <c r="E10" s="386"/>
      <c r="F10" s="388"/>
    </row>
    <row r="11" spans="4:6" ht="15.75">
      <c r="D11" s="86" t="s">
        <v>614</v>
      </c>
      <c r="E11" s="387"/>
      <c r="F11" s="388"/>
    </row>
    <row r="12" ht="15.75">
      <c r="F12" s="306"/>
    </row>
    <row r="13" ht="15.75">
      <c r="F13" s="306" t="s">
        <v>377</v>
      </c>
    </row>
    <row r="14" ht="16.5" thickBot="1">
      <c r="A14" s="364"/>
    </row>
    <row r="15" spans="1:6" s="360" customFormat="1" ht="48" customHeight="1" thickBot="1">
      <c r="A15" s="362" t="s">
        <v>3</v>
      </c>
      <c r="B15" s="363" t="s">
        <v>412</v>
      </c>
      <c r="C15" s="362" t="s">
        <v>573</v>
      </c>
      <c r="D15" s="361" t="s">
        <v>572</v>
      </c>
      <c r="E15" s="361" t="s">
        <v>571</v>
      </c>
      <c r="F15" s="361" t="s">
        <v>672</v>
      </c>
    </row>
    <row r="16" spans="1:6" ht="20.25" customHeight="1">
      <c r="A16" s="359">
        <v>1</v>
      </c>
      <c r="B16" s="340" t="s">
        <v>411</v>
      </c>
      <c r="C16" s="358">
        <f>C17+C24+C28+C29+C31+C32</f>
        <v>8.34</v>
      </c>
      <c r="D16" s="349">
        <f>D17+D24+D28+D29+D31+D32</f>
        <v>40.975024</v>
      </c>
      <c r="E16" s="349">
        <f>E17+E24+E28+E29+E31+E32</f>
        <v>52.98554</v>
      </c>
      <c r="F16" s="349">
        <f>F17+F24+F28+F29+F31+F32</f>
        <v>102.30056400000001</v>
      </c>
    </row>
    <row r="17" spans="1:6" ht="20.25" customHeight="1">
      <c r="A17" s="352" t="s">
        <v>13</v>
      </c>
      <c r="B17" s="340" t="s">
        <v>410</v>
      </c>
      <c r="C17" s="339">
        <f>C18+C19+C20+C23</f>
        <v>0</v>
      </c>
      <c r="D17" s="334">
        <f>D18+D19+D20+D23</f>
        <v>0</v>
      </c>
      <c r="E17" s="334">
        <f>E18+E19+E20+E23</f>
        <v>0</v>
      </c>
      <c r="F17" s="349">
        <f aca="true" t="shared" si="0" ref="F17:F31">SUM(C17:E17)</f>
        <v>0</v>
      </c>
    </row>
    <row r="18" spans="1:7" ht="21" customHeight="1">
      <c r="A18" s="352" t="s">
        <v>409</v>
      </c>
      <c r="B18" s="340" t="s">
        <v>570</v>
      </c>
      <c r="C18" s="357"/>
      <c r="D18" s="356"/>
      <c r="E18" s="356"/>
      <c r="F18" s="349">
        <f t="shared" si="0"/>
        <v>0</v>
      </c>
      <c r="G18" s="315"/>
    </row>
    <row r="19" spans="1:6" ht="21" customHeight="1">
      <c r="A19" s="352" t="s">
        <v>408</v>
      </c>
      <c r="B19" s="340" t="s">
        <v>569</v>
      </c>
      <c r="C19" s="339"/>
      <c r="D19" s="334"/>
      <c r="E19" s="334"/>
      <c r="F19" s="349">
        <f t="shared" si="0"/>
        <v>0</v>
      </c>
    </row>
    <row r="20" spans="1:6" ht="31.5" customHeight="1">
      <c r="A20" s="352" t="s">
        <v>407</v>
      </c>
      <c r="B20" s="340" t="s">
        <v>568</v>
      </c>
      <c r="C20" s="339">
        <f>SUM(C21:C22)</f>
        <v>0</v>
      </c>
      <c r="D20" s="334">
        <f>SUM(D21:D22)</f>
        <v>0</v>
      </c>
      <c r="E20" s="334">
        <f>SUM(E21:E22)</f>
        <v>0</v>
      </c>
      <c r="F20" s="349">
        <f t="shared" si="0"/>
        <v>0</v>
      </c>
    </row>
    <row r="21" spans="1:6" ht="22.5" customHeight="1">
      <c r="A21" s="352" t="s">
        <v>406</v>
      </c>
      <c r="B21" s="340" t="s">
        <v>567</v>
      </c>
      <c r="C21" s="339"/>
      <c r="D21" s="334"/>
      <c r="E21" s="334"/>
      <c r="F21" s="349">
        <f t="shared" si="0"/>
        <v>0</v>
      </c>
    </row>
    <row r="22" spans="1:6" ht="24" customHeight="1">
      <c r="A22" s="352" t="s">
        <v>405</v>
      </c>
      <c r="B22" s="340" t="s">
        <v>566</v>
      </c>
      <c r="C22" s="357"/>
      <c r="D22" s="356"/>
      <c r="E22" s="356"/>
      <c r="F22" s="349">
        <f t="shared" si="0"/>
        <v>0</v>
      </c>
    </row>
    <row r="23" spans="1:6" ht="22.5" customHeight="1">
      <c r="A23" s="352" t="s">
        <v>404</v>
      </c>
      <c r="B23" s="340" t="s">
        <v>565</v>
      </c>
      <c r="C23" s="357"/>
      <c r="D23" s="356"/>
      <c r="E23" s="356"/>
      <c r="F23" s="349">
        <f t="shared" si="0"/>
        <v>0</v>
      </c>
    </row>
    <row r="24" spans="1:6" ht="21" customHeight="1">
      <c r="A24" s="352" t="s">
        <v>17</v>
      </c>
      <c r="B24" s="340" t="s">
        <v>403</v>
      </c>
      <c r="C24" s="339">
        <f>SUM(C25:C27)</f>
        <v>7.067796610169491</v>
      </c>
      <c r="D24" s="334">
        <f>SUM(D25:D27)</f>
        <v>34.72459661016949</v>
      </c>
      <c r="E24" s="334">
        <f>SUM(E25:E27)</f>
        <v>44.903</v>
      </c>
      <c r="F24" s="349">
        <f t="shared" si="0"/>
        <v>86.69539322033899</v>
      </c>
    </row>
    <row r="25" spans="1:6" ht="21" customHeight="1">
      <c r="A25" s="352" t="s">
        <v>402</v>
      </c>
      <c r="B25" s="340" t="s">
        <v>401</v>
      </c>
      <c r="C25" s="357">
        <f>'приложение 4.1'!D90</f>
        <v>7.067796610169491</v>
      </c>
      <c r="D25" s="357">
        <f>'приложение 4.1'!E90</f>
        <v>34.72459661016949</v>
      </c>
      <c r="E25" s="357">
        <f>35.189+8.311276</f>
        <v>43.500276</v>
      </c>
      <c r="F25" s="349">
        <f t="shared" si="0"/>
        <v>85.29266922033898</v>
      </c>
    </row>
    <row r="26" spans="1:6" ht="21" customHeight="1">
      <c r="A26" s="352" t="s">
        <v>400</v>
      </c>
      <c r="B26" s="340" t="s">
        <v>399</v>
      </c>
      <c r="C26" s="339"/>
      <c r="D26" s="334"/>
      <c r="E26" s="334">
        <f>'приложение 4.1'!F90-E25</f>
        <v>1.4027239999999992</v>
      </c>
      <c r="F26" s="349">
        <f t="shared" si="0"/>
        <v>1.4027239999999992</v>
      </c>
    </row>
    <row r="27" spans="1:6" ht="21" customHeight="1">
      <c r="A27" s="352" t="s">
        <v>398</v>
      </c>
      <c r="B27" s="340" t="s">
        <v>397</v>
      </c>
      <c r="C27" s="339"/>
      <c r="D27" s="334"/>
      <c r="E27" s="334"/>
      <c r="F27" s="349">
        <f t="shared" si="0"/>
        <v>0</v>
      </c>
    </row>
    <row r="28" spans="1:6" ht="19.5" customHeight="1">
      <c r="A28" s="352" t="s">
        <v>18</v>
      </c>
      <c r="B28" s="340" t="s">
        <v>396</v>
      </c>
      <c r="C28" s="339">
        <f>C25*0.18</f>
        <v>1.2722033898305083</v>
      </c>
      <c r="D28" s="334">
        <f>D25*0.18</f>
        <v>6.2504273898305085</v>
      </c>
      <c r="E28" s="334">
        <f>E24*0.18</f>
        <v>8.08254</v>
      </c>
      <c r="F28" s="349">
        <f t="shared" si="0"/>
        <v>15.605170779661016</v>
      </c>
    </row>
    <row r="29" spans="1:6" ht="20.25" customHeight="1">
      <c r="A29" s="352" t="s">
        <v>19</v>
      </c>
      <c r="B29" s="340" t="s">
        <v>564</v>
      </c>
      <c r="C29" s="355"/>
      <c r="D29" s="354"/>
      <c r="E29" s="354"/>
      <c r="F29" s="349">
        <f t="shared" si="0"/>
        <v>0</v>
      </c>
    </row>
    <row r="30" spans="1:6" ht="21" customHeight="1">
      <c r="A30" s="352" t="s">
        <v>563</v>
      </c>
      <c r="B30" s="340" t="s">
        <v>562</v>
      </c>
      <c r="C30" s="339"/>
      <c r="D30" s="334"/>
      <c r="E30" s="334"/>
      <c r="F30" s="349">
        <f t="shared" si="0"/>
        <v>0</v>
      </c>
    </row>
    <row r="31" spans="1:6" ht="20.25" customHeight="1">
      <c r="A31" s="352" t="s">
        <v>374</v>
      </c>
      <c r="B31" s="340" t="s">
        <v>395</v>
      </c>
      <c r="C31" s="339">
        <f>'приложение 4.3'!B72</f>
        <v>0</v>
      </c>
      <c r="D31" s="339">
        <f>'приложение 4.3'!C72</f>
        <v>0</v>
      </c>
      <c r="E31" s="339">
        <f>'приложение 4.3'!D72</f>
        <v>0</v>
      </c>
      <c r="F31" s="349">
        <f t="shared" si="0"/>
        <v>0</v>
      </c>
    </row>
    <row r="32" spans="1:6" ht="18.75" customHeight="1">
      <c r="A32" s="352" t="s">
        <v>21</v>
      </c>
      <c r="B32" s="340" t="s">
        <v>561</v>
      </c>
      <c r="C32" s="339">
        <f>SUM(C33:C39)</f>
        <v>0</v>
      </c>
      <c r="D32" s="334">
        <f>SUM(D33:D39)</f>
        <v>0</v>
      </c>
      <c r="E32" s="334">
        <f>SUM(E33:E39)</f>
        <v>0</v>
      </c>
      <c r="F32" s="349">
        <f aca="true" t="shared" si="1" ref="F32:F39">SUM(C32:E32)</f>
        <v>0</v>
      </c>
    </row>
    <row r="33" spans="1:6" ht="18.75" customHeight="1">
      <c r="A33" s="352" t="s">
        <v>23</v>
      </c>
      <c r="B33" s="340" t="s">
        <v>394</v>
      </c>
      <c r="C33" s="339"/>
      <c r="D33" s="334"/>
      <c r="E33" s="334"/>
      <c r="F33" s="349">
        <f t="shared" si="1"/>
        <v>0</v>
      </c>
    </row>
    <row r="34" spans="1:6" ht="18.75" customHeight="1">
      <c r="A34" s="352" t="s">
        <v>24</v>
      </c>
      <c r="B34" s="340" t="s">
        <v>393</v>
      </c>
      <c r="C34" s="339"/>
      <c r="D34" s="334"/>
      <c r="E34" s="334"/>
      <c r="F34" s="349">
        <f t="shared" si="1"/>
        <v>0</v>
      </c>
    </row>
    <row r="35" spans="1:6" ht="18.75" customHeight="1">
      <c r="A35" s="353" t="s">
        <v>370</v>
      </c>
      <c r="B35" s="340" t="s">
        <v>392</v>
      </c>
      <c r="C35" s="339"/>
      <c r="D35" s="334"/>
      <c r="E35" s="334"/>
      <c r="F35" s="349">
        <f t="shared" si="1"/>
        <v>0</v>
      </c>
    </row>
    <row r="36" spans="1:6" ht="18.75" customHeight="1">
      <c r="A36" s="353" t="s">
        <v>391</v>
      </c>
      <c r="B36" s="340" t="s">
        <v>390</v>
      </c>
      <c r="C36" s="339"/>
      <c r="D36" s="334"/>
      <c r="E36" s="334"/>
      <c r="F36" s="349">
        <f t="shared" si="1"/>
        <v>0</v>
      </c>
    </row>
    <row r="37" spans="1:6" ht="18.75" customHeight="1">
      <c r="A37" s="352" t="s">
        <v>389</v>
      </c>
      <c r="B37" s="340" t="s">
        <v>388</v>
      </c>
      <c r="C37" s="339"/>
      <c r="D37" s="334"/>
      <c r="E37" s="334"/>
      <c r="F37" s="349">
        <f t="shared" si="1"/>
        <v>0</v>
      </c>
    </row>
    <row r="38" spans="1:6" ht="18.75" customHeight="1">
      <c r="A38" s="348" t="s">
        <v>387</v>
      </c>
      <c r="B38" s="347" t="s">
        <v>386</v>
      </c>
      <c r="C38" s="351"/>
      <c r="D38" s="350"/>
      <c r="E38" s="350"/>
      <c r="F38" s="349">
        <f t="shared" si="1"/>
        <v>0</v>
      </c>
    </row>
    <row r="39" spans="1:6" ht="18.75" customHeight="1" thickBot="1">
      <c r="A39" s="348" t="s">
        <v>385</v>
      </c>
      <c r="B39" s="347" t="s">
        <v>384</v>
      </c>
      <c r="C39" s="346"/>
      <c r="D39" s="329"/>
      <c r="E39" s="329"/>
      <c r="F39" s="345">
        <f t="shared" si="1"/>
        <v>0</v>
      </c>
    </row>
    <row r="40" spans="1:6" ht="18.75" customHeight="1">
      <c r="A40" s="344"/>
      <c r="B40" s="343" t="s">
        <v>383</v>
      </c>
      <c r="C40" s="342">
        <f>C16+C32</f>
        <v>8.34</v>
      </c>
      <c r="D40" s="341">
        <f>D16+D32</f>
        <v>40.975024</v>
      </c>
      <c r="E40" s="341">
        <f>E16+E32</f>
        <v>52.98554</v>
      </c>
      <c r="F40" s="341">
        <f>F16+F32</f>
        <v>102.30056400000001</v>
      </c>
    </row>
    <row r="41" spans="1:6" ht="18.75" customHeight="1">
      <c r="A41" s="338"/>
      <c r="B41" s="340" t="s">
        <v>382</v>
      </c>
      <c r="C41" s="339"/>
      <c r="D41" s="334"/>
      <c r="E41" s="334"/>
      <c r="F41" s="334">
        <f>SUM(C41:E41)</f>
        <v>0</v>
      </c>
    </row>
    <row r="42" spans="1:6" ht="18.75" customHeight="1">
      <c r="A42" s="338"/>
      <c r="B42" s="337" t="s">
        <v>381</v>
      </c>
      <c r="C42" s="336"/>
      <c r="D42" s="335"/>
      <c r="E42" s="335"/>
      <c r="F42" s="334">
        <f>SUM(C42:E42)</f>
        <v>0</v>
      </c>
    </row>
    <row r="43" spans="1:6" ht="18.75" customHeight="1" thickBot="1">
      <c r="A43" s="333"/>
      <c r="B43" s="332" t="s">
        <v>380</v>
      </c>
      <c r="C43" s="331"/>
      <c r="D43" s="330"/>
      <c r="E43" s="330"/>
      <c r="F43" s="329">
        <f>SUM(C43:E43)</f>
        <v>0</v>
      </c>
    </row>
    <row r="44" spans="1:6" ht="18.75" customHeight="1">
      <c r="A44" s="318"/>
      <c r="B44" s="328"/>
      <c r="C44" s="326"/>
      <c r="D44" s="325"/>
      <c r="E44" s="325"/>
      <c r="F44" s="327"/>
    </row>
    <row r="45" spans="1:6" ht="18.75" customHeight="1">
      <c r="A45" s="318"/>
      <c r="B45" s="328"/>
      <c r="C45" s="326"/>
      <c r="D45" s="325"/>
      <c r="E45" s="325"/>
      <c r="F45" s="327"/>
    </row>
    <row r="46" spans="1:6" ht="18.75" customHeight="1">
      <c r="A46" s="289" t="s">
        <v>73</v>
      </c>
      <c r="B46" s="288"/>
      <c r="C46" s="326"/>
      <c r="D46" s="325"/>
      <c r="E46" s="325"/>
      <c r="F46" s="327"/>
    </row>
    <row r="47" spans="1:6" ht="18.75" customHeight="1">
      <c r="A47" s="289" t="s">
        <v>77</v>
      </c>
      <c r="B47" s="288"/>
      <c r="C47" s="96"/>
      <c r="D47" s="325"/>
      <c r="E47" s="287"/>
      <c r="F47" s="382" t="s">
        <v>79</v>
      </c>
    </row>
    <row r="48" spans="1:6" ht="18.75" customHeight="1">
      <c r="A48" s="289"/>
      <c r="B48" s="288"/>
      <c r="C48" s="405" t="s">
        <v>69</v>
      </c>
      <c r="D48" s="325"/>
      <c r="E48" s="287"/>
      <c r="F48" s="382"/>
    </row>
    <row r="49" spans="1:6" ht="18.75" customHeight="1">
      <c r="A49" s="289" t="s">
        <v>78</v>
      </c>
      <c r="B49" s="288"/>
      <c r="C49" s="96"/>
      <c r="D49" s="325"/>
      <c r="E49" s="287"/>
      <c r="F49" s="382" t="s">
        <v>80</v>
      </c>
    </row>
    <row r="50" spans="1:6" ht="18.75" customHeight="1">
      <c r="A50" s="289"/>
      <c r="B50" s="288"/>
      <c r="C50" s="405" t="s">
        <v>69</v>
      </c>
      <c r="D50" s="325"/>
      <c r="E50" s="287"/>
      <c r="F50" s="382"/>
    </row>
    <row r="51" spans="1:6" ht="18.75" customHeight="1">
      <c r="A51" s="289" t="s">
        <v>74</v>
      </c>
      <c r="B51" s="288"/>
      <c r="C51" s="96"/>
      <c r="D51" s="325"/>
      <c r="E51" s="287"/>
      <c r="F51" s="382"/>
    </row>
    <row r="52" spans="1:6" ht="18.75" customHeight="1">
      <c r="A52" s="289" t="s">
        <v>688</v>
      </c>
      <c r="B52" s="288"/>
      <c r="C52" s="96"/>
      <c r="D52" s="325"/>
      <c r="E52" s="287"/>
      <c r="F52" s="382" t="s">
        <v>689</v>
      </c>
    </row>
    <row r="53" spans="1:6" ht="18.75" customHeight="1">
      <c r="A53" s="289"/>
      <c r="B53" s="288"/>
      <c r="C53" s="405" t="s">
        <v>69</v>
      </c>
      <c r="D53" s="325"/>
      <c r="E53" s="287"/>
      <c r="F53" s="382"/>
    </row>
    <row r="54" spans="1:6" ht="18.75" customHeight="1">
      <c r="A54" s="289" t="s">
        <v>75</v>
      </c>
      <c r="B54" s="288"/>
      <c r="C54" s="96"/>
      <c r="D54" s="325"/>
      <c r="E54" s="287"/>
      <c r="F54" s="382" t="s">
        <v>82</v>
      </c>
    </row>
    <row r="55" spans="1:6" ht="18.75" customHeight="1">
      <c r="A55" s="289"/>
      <c r="B55" s="288"/>
      <c r="C55" s="405" t="s">
        <v>69</v>
      </c>
      <c r="D55" s="325"/>
      <c r="E55" s="287"/>
      <c r="F55" s="382"/>
    </row>
    <row r="56" spans="1:6" ht="18.75" customHeight="1">
      <c r="A56" s="286" t="s">
        <v>76</v>
      </c>
      <c r="B56" s="285"/>
      <c r="C56" s="96"/>
      <c r="D56" s="322"/>
      <c r="E56" s="284"/>
      <c r="F56" s="383" t="s">
        <v>81</v>
      </c>
    </row>
    <row r="57" spans="1:6" ht="18.75" customHeight="1">
      <c r="A57" s="323"/>
      <c r="B57" s="324"/>
      <c r="C57" s="405" t="s">
        <v>69</v>
      </c>
      <c r="D57" s="322"/>
      <c r="E57" s="284"/>
      <c r="F57" s="284"/>
    </row>
    <row r="58" spans="1:6" ht="30" customHeight="1">
      <c r="A58" s="1097" t="s">
        <v>560</v>
      </c>
      <c r="B58" s="1097"/>
      <c r="C58" s="1097"/>
      <c r="D58" s="1097"/>
      <c r="E58" s="1097"/>
      <c r="F58" s="1097"/>
    </row>
    <row r="59" spans="1:6" ht="30" customHeight="1">
      <c r="A59" s="1097" t="s">
        <v>559</v>
      </c>
      <c r="B59" s="1097"/>
      <c r="C59" s="1097"/>
      <c r="D59" s="1097"/>
      <c r="E59" s="1097"/>
      <c r="F59" s="1097"/>
    </row>
    <row r="60" spans="1:2" ht="15.75">
      <c r="A60" s="318"/>
      <c r="B60" s="321"/>
    </row>
    <row r="61" ht="15.75">
      <c r="A61" s="318"/>
    </row>
    <row r="62" spans="1:6" ht="15.75">
      <c r="A62" s="320"/>
      <c r="B62" s="320"/>
      <c r="C62" s="320"/>
      <c r="D62" s="319"/>
      <c r="E62" s="319"/>
      <c r="F62" s="319"/>
    </row>
    <row r="63" ht="15.75">
      <c r="A63" s="318"/>
    </row>
    <row r="64" spans="1:6" ht="15.75">
      <c r="A64" s="317"/>
      <c r="F64" s="316"/>
    </row>
    <row r="66" ht="15.75">
      <c r="A66" s="315"/>
    </row>
  </sheetData>
  <sheetProtection/>
  <mergeCells count="3">
    <mergeCell ref="A5:F5"/>
    <mergeCell ref="A58:F58"/>
    <mergeCell ref="A59:F59"/>
  </mergeCells>
  <printOptions/>
  <pageMargins left="0.7874015748031497" right="0.15748031496062992" top="0.3937007874015748" bottom="0.31496062992125984" header="0" footer="0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CC33"/>
  </sheetPr>
  <dimension ref="A1:F88"/>
  <sheetViews>
    <sheetView view="pageBreakPreview" zoomScaleSheetLayoutView="100" zoomScalePageLayoutView="0" workbookViewId="0" topLeftCell="A13">
      <selection activeCell="D23" sqref="D23"/>
    </sheetView>
  </sheetViews>
  <sheetFormatPr defaultColWidth="9.00390625" defaultRowHeight="12.75"/>
  <cols>
    <col min="1" max="1" width="51.25390625" style="90" customWidth="1"/>
    <col min="2" max="2" width="15.625" style="90" customWidth="1"/>
    <col min="3" max="3" width="16.00390625" style="89" customWidth="1"/>
    <col min="4" max="4" width="15.625" style="89" customWidth="1"/>
    <col min="5" max="5" width="18.00390625" style="89" customWidth="1"/>
    <col min="6" max="6" width="6.375" style="90" customWidth="1"/>
    <col min="7" max="16384" width="9.125" style="90" customWidth="1"/>
  </cols>
  <sheetData>
    <row r="1" ht="16.5" customHeight="1">
      <c r="E1" s="313" t="s">
        <v>510</v>
      </c>
    </row>
    <row r="2" ht="16.5" customHeight="1">
      <c r="E2" s="314" t="s">
        <v>37</v>
      </c>
    </row>
    <row r="3" ht="16.5" customHeight="1">
      <c r="E3" s="314" t="s">
        <v>509</v>
      </c>
    </row>
    <row r="4" ht="16.5" customHeight="1">
      <c r="E4" s="313"/>
    </row>
    <row r="5" spans="1:5" ht="17.25" customHeight="1">
      <c r="A5" s="1086" t="s">
        <v>558</v>
      </c>
      <c r="B5" s="1086"/>
      <c r="C5" s="1086"/>
      <c r="D5" s="282"/>
      <c r="E5" s="282"/>
    </row>
    <row r="6" spans="1:5" ht="16.5" customHeight="1">
      <c r="A6" s="309"/>
      <c r="B6" s="279"/>
      <c r="C6" s="312"/>
      <c r="D6" s="384" t="s">
        <v>57</v>
      </c>
      <c r="E6" s="385"/>
    </row>
    <row r="7" spans="1:6" ht="16.5" customHeight="1">
      <c r="A7" s="309"/>
      <c r="B7" s="88"/>
      <c r="D7" s="86" t="s">
        <v>66</v>
      </c>
      <c r="E7" s="386"/>
      <c r="F7" s="311"/>
    </row>
    <row r="8" spans="1:6" ht="16.5" customHeight="1">
      <c r="A8" s="309"/>
      <c r="B8" s="88"/>
      <c r="D8" s="86" t="s">
        <v>67</v>
      </c>
      <c r="E8" s="386"/>
      <c r="F8" s="311"/>
    </row>
    <row r="9" spans="1:6" ht="16.5" customHeight="1">
      <c r="A9" s="309"/>
      <c r="B9" s="88"/>
      <c r="D9" s="86" t="s">
        <v>692</v>
      </c>
      <c r="E9" s="386"/>
      <c r="F9" s="311"/>
    </row>
    <row r="10" spans="1:6" ht="16.5" customHeight="1">
      <c r="A10" s="309"/>
      <c r="B10" s="88"/>
      <c r="D10" s="86" t="s">
        <v>614</v>
      </c>
      <c r="E10" s="387"/>
      <c r="F10" s="311"/>
    </row>
    <row r="11" spans="1:5" ht="16.5" customHeight="1">
      <c r="A11" s="309"/>
      <c r="B11" s="308"/>
      <c r="C11" s="307"/>
      <c r="D11" s="310"/>
      <c r="E11" s="306"/>
    </row>
    <row r="12" spans="1:5" ht="16.5" customHeight="1">
      <c r="A12" s="309"/>
      <c r="B12" s="308"/>
      <c r="C12" s="307"/>
      <c r="D12" s="307"/>
      <c r="E12" s="306" t="s">
        <v>377</v>
      </c>
    </row>
    <row r="13" ht="15.75" customHeight="1">
      <c r="E13" s="306" t="s">
        <v>549</v>
      </c>
    </row>
    <row r="14" spans="1:5" ht="36" customHeight="1">
      <c r="A14" s="293"/>
      <c r="B14" s="305">
        <v>2017</v>
      </c>
      <c r="C14" s="304">
        <v>2018</v>
      </c>
      <c r="D14" s="304">
        <v>2019</v>
      </c>
      <c r="E14" s="303" t="s">
        <v>673</v>
      </c>
    </row>
    <row r="15" spans="1:5" ht="15.75">
      <c r="A15" s="418" t="s">
        <v>508</v>
      </c>
      <c r="B15" s="419">
        <f>SUM(B16:B20)</f>
        <v>212.32503459999998</v>
      </c>
      <c r="C15" s="420">
        <f>SUM(C16:C20)</f>
        <v>306.267879</v>
      </c>
      <c r="D15" s="420">
        <f>SUM(D16:D20)</f>
        <v>320.6382966</v>
      </c>
      <c r="E15" s="420">
        <f aca="true" t="shared" si="0" ref="E15:E46">SUM(B15:D15)</f>
        <v>839.2312102</v>
      </c>
    </row>
    <row r="16" spans="1:5" ht="15.75">
      <c r="A16" s="300" t="s">
        <v>557</v>
      </c>
      <c r="B16" s="302">
        <f>'приложение 4.1'!D17*1.18</f>
        <v>212.32503459999998</v>
      </c>
      <c r="C16" s="301">
        <f>'приложение 4.1'!E17*1.18</f>
        <v>306.267879</v>
      </c>
      <c r="D16" s="301">
        <f>'приложение 4.1'!F17*1.18</f>
        <v>320.6382966</v>
      </c>
      <c r="E16" s="290">
        <f t="shared" si="0"/>
        <v>839.2312102</v>
      </c>
    </row>
    <row r="17" spans="1:5" ht="15.75">
      <c r="A17" s="300" t="s">
        <v>555</v>
      </c>
      <c r="B17" s="292"/>
      <c r="C17" s="291"/>
      <c r="D17" s="291"/>
      <c r="E17" s="290">
        <f t="shared" si="0"/>
        <v>0</v>
      </c>
    </row>
    <row r="18" spans="1:5" ht="15.75">
      <c r="A18" s="300" t="s">
        <v>554</v>
      </c>
      <c r="B18" s="292"/>
      <c r="C18" s="291"/>
      <c r="D18" s="291"/>
      <c r="E18" s="290">
        <f t="shared" si="0"/>
        <v>0</v>
      </c>
    </row>
    <row r="19" spans="1:5" ht="15.75">
      <c r="A19" s="300" t="s">
        <v>497</v>
      </c>
      <c r="B19" s="292"/>
      <c r="C19" s="291"/>
      <c r="D19" s="291"/>
      <c r="E19" s="290">
        <f t="shared" si="0"/>
        <v>0</v>
      </c>
    </row>
    <row r="20" spans="1:5" ht="15.75">
      <c r="A20" s="300" t="s">
        <v>496</v>
      </c>
      <c r="B20" s="292"/>
      <c r="C20" s="291"/>
      <c r="D20" s="291"/>
      <c r="E20" s="290">
        <f t="shared" si="0"/>
        <v>0</v>
      </c>
    </row>
    <row r="21" spans="1:5" ht="15.75">
      <c r="A21" s="418" t="s">
        <v>507</v>
      </c>
      <c r="B21" s="419">
        <f>B22+B28</f>
        <v>191.8111098</v>
      </c>
      <c r="C21" s="420">
        <f>C22+C28</f>
        <v>285.030625</v>
      </c>
      <c r="D21" s="420">
        <f>D22+D28</f>
        <v>297.6542202000001</v>
      </c>
      <c r="E21" s="420">
        <f t="shared" si="0"/>
        <v>774.4959550000001</v>
      </c>
    </row>
    <row r="22" spans="1:5" ht="15.75">
      <c r="A22" s="297" t="s">
        <v>506</v>
      </c>
      <c r="B22" s="296">
        <f>SUM(B23:B27)</f>
        <v>191.8111098</v>
      </c>
      <c r="C22" s="295">
        <f>SUM(C23:C27)</f>
        <v>285.030625</v>
      </c>
      <c r="D22" s="295">
        <f>SUM(D23:D27)</f>
        <v>297.6542202000001</v>
      </c>
      <c r="E22" s="290">
        <f t="shared" si="0"/>
        <v>774.4959550000001</v>
      </c>
    </row>
    <row r="23" spans="1:5" ht="15.75">
      <c r="A23" s="300" t="s">
        <v>556</v>
      </c>
      <c r="B23" s="302">
        <f>('приложение 4.1'!D23-'приложение 4.1'!D32-'приложение 4.1'!D33-'приложение 4.1'!D34-0.0394-0.0172-0.0244-0.0009-0.0008-0.0031-0.0183-0.0062)*1.18+'приложение 4.1'!D32+'приложение 4.1'!D33+'приложение 4.1'!D34+0.0394+0.0172+0.0244+0.0009+0.0008+0.0031+0.0183+0.0062</f>
        <v>191.8111098</v>
      </c>
      <c r="C23" s="301">
        <f>('приложение 4.1'!E23-'приложение 4.1'!E32-'приложение 4.1'!E33-'приложение 4.1'!E34-0.039-0.017-0.0242-0.0009-0.0008-0.003-0.0181-0.0061)*1.18+'приложение 4.1'!E32+'приложение 4.1'!E33+'приложение 4.1'!E34+0.039+0.017+0.0242+0.0009+0.0008+0.003+0.0181+0.0061</f>
        <v>285.030625</v>
      </c>
      <c r="D23" s="301">
        <f>('приложение 4.1'!F23-'приложение 4.1'!F32-'приложение 4.1'!F33-'приложение 4.1'!F34-0.0386-0.0168-0.0239-0.0009-0.0008-0.003-0.0179-0.006)*1.18+'приложение 4.1'!F32+'приложение 4.1'!F33+'приложение 4.1'!F34+0.0386+0.0168+0.0239+0.0009+0.0008+0.003+0.0179+0.006</f>
        <v>297.6542202000001</v>
      </c>
      <c r="E23" s="290">
        <f t="shared" si="0"/>
        <v>774.4959550000001</v>
      </c>
    </row>
    <row r="24" spans="1:5" ht="15.75">
      <c r="A24" s="300" t="s">
        <v>555</v>
      </c>
      <c r="B24" s="292"/>
      <c r="C24" s="291"/>
      <c r="D24" s="291"/>
      <c r="E24" s="290">
        <f t="shared" si="0"/>
        <v>0</v>
      </c>
    </row>
    <row r="25" spans="1:5" ht="15.75">
      <c r="A25" s="300" t="s">
        <v>554</v>
      </c>
      <c r="B25" s="292"/>
      <c r="C25" s="291"/>
      <c r="D25" s="291"/>
      <c r="E25" s="290">
        <f t="shared" si="0"/>
        <v>0</v>
      </c>
    </row>
    <row r="26" spans="1:5" ht="15.75">
      <c r="A26" s="300" t="s">
        <v>497</v>
      </c>
      <c r="B26" s="292"/>
      <c r="C26" s="291"/>
      <c r="D26" s="291"/>
      <c r="E26" s="290">
        <f t="shared" si="0"/>
        <v>0</v>
      </c>
    </row>
    <row r="27" spans="1:5" ht="15.75">
      <c r="A27" s="300" t="s">
        <v>496</v>
      </c>
      <c r="B27" s="296">
        <f>'приложение 4.1'!D65</f>
        <v>0</v>
      </c>
      <c r="C27" s="295">
        <f>'приложение 4.1'!E65</f>
        <v>0</v>
      </c>
      <c r="D27" s="295">
        <f>'приложение 4.1'!F65</f>
        <v>0</v>
      </c>
      <c r="E27" s="290">
        <f t="shared" si="0"/>
        <v>0</v>
      </c>
    </row>
    <row r="28" spans="1:5" ht="15.75">
      <c r="A28" s="297" t="s">
        <v>505</v>
      </c>
      <c r="B28" s="292"/>
      <c r="C28" s="291"/>
      <c r="D28" s="291"/>
      <c r="E28" s="290">
        <f t="shared" si="0"/>
        <v>0</v>
      </c>
    </row>
    <row r="29" spans="1:5" ht="15.75">
      <c r="A29" s="293" t="s">
        <v>504</v>
      </c>
      <c r="B29" s="296">
        <f>B15-B21</f>
        <v>20.513924799999984</v>
      </c>
      <c r="C29" s="295">
        <f>C15-C21</f>
        <v>21.237254000000007</v>
      </c>
      <c r="D29" s="295">
        <f>D15-D21</f>
        <v>22.98407639999988</v>
      </c>
      <c r="E29" s="290">
        <f t="shared" si="0"/>
        <v>64.73525519999987</v>
      </c>
    </row>
    <row r="30" spans="1:5" ht="15.75">
      <c r="A30" s="293" t="s">
        <v>503</v>
      </c>
      <c r="B30" s="302">
        <f>'приложение 4.1'!D52</f>
        <v>0.8138</v>
      </c>
      <c r="C30" s="301">
        <f>'приложение 4.1'!E52</f>
        <v>0.8057</v>
      </c>
      <c r="D30" s="301">
        <f>'приложение 4.1'!F52</f>
        <v>0.7976</v>
      </c>
      <c r="E30" s="290">
        <f t="shared" si="0"/>
        <v>2.4171</v>
      </c>
    </row>
    <row r="31" spans="1:5" ht="15.75">
      <c r="A31" s="293" t="s">
        <v>502</v>
      </c>
      <c r="B31" s="302">
        <f>'приложение 4.1'!D56</f>
        <v>0</v>
      </c>
      <c r="C31" s="301">
        <f>'приложение 4.1'!E56</f>
        <v>0</v>
      </c>
      <c r="D31" s="301">
        <f>'приложение 4.1'!F56</f>
        <v>0</v>
      </c>
      <c r="E31" s="290">
        <f t="shared" si="0"/>
        <v>0</v>
      </c>
    </row>
    <row r="32" spans="1:5" ht="15.75">
      <c r="A32" s="293" t="s">
        <v>449</v>
      </c>
      <c r="B32" s="296">
        <f>'приложение 4.1'!D58</f>
        <v>0.19432</v>
      </c>
      <c r="C32" s="295">
        <f>'приложение 4.1'!E58</f>
        <v>0.20142</v>
      </c>
      <c r="D32" s="295">
        <f>'приложение 4.1'!F58</f>
        <v>0.1994</v>
      </c>
      <c r="E32" s="290">
        <f t="shared" si="0"/>
        <v>0.59514</v>
      </c>
    </row>
    <row r="33" spans="1:5" ht="15.75">
      <c r="A33" s="421" t="s">
        <v>501</v>
      </c>
      <c r="B33" s="422">
        <f>B29-B30-B31-B32</f>
        <v>19.505804799999982</v>
      </c>
      <c r="C33" s="423">
        <f>C29-C30-C31-C32</f>
        <v>20.230134000000007</v>
      </c>
      <c r="D33" s="423">
        <f>D29-D30-D31-D32</f>
        <v>21.98707639999988</v>
      </c>
      <c r="E33" s="423">
        <f t="shared" si="0"/>
        <v>61.723015199999864</v>
      </c>
    </row>
    <row r="34" spans="1:5" ht="15.75">
      <c r="A34" s="293" t="s">
        <v>500</v>
      </c>
      <c r="B34" s="296">
        <f>B33</f>
        <v>19.505804799999982</v>
      </c>
      <c r="C34" s="295">
        <f>C33</f>
        <v>20.230134000000007</v>
      </c>
      <c r="D34" s="295">
        <f>D33</f>
        <v>21.98707639999988</v>
      </c>
      <c r="E34" s="290">
        <f t="shared" si="0"/>
        <v>61.723015199999864</v>
      </c>
    </row>
    <row r="35" spans="1:5" ht="15.75">
      <c r="A35" s="293"/>
      <c r="B35" s="292"/>
      <c r="C35" s="291"/>
      <c r="D35" s="291"/>
      <c r="E35" s="290">
        <f t="shared" si="0"/>
        <v>0</v>
      </c>
    </row>
    <row r="36" spans="1:5" ht="15.75">
      <c r="A36" s="424" t="s">
        <v>499</v>
      </c>
      <c r="B36" s="425"/>
      <c r="C36" s="426"/>
      <c r="D36" s="426"/>
      <c r="E36" s="427">
        <f t="shared" si="0"/>
        <v>0</v>
      </c>
    </row>
    <row r="37" spans="1:5" ht="15.75">
      <c r="A37" s="293" t="s">
        <v>489</v>
      </c>
      <c r="B37" s="296">
        <f>SUM(B38:B42)</f>
        <v>212.32503459999998</v>
      </c>
      <c r="C37" s="295">
        <f>SUM(C38:C42)</f>
        <v>306.267879</v>
      </c>
      <c r="D37" s="295">
        <f>SUM(D38:D42)</f>
        <v>320.6382966</v>
      </c>
      <c r="E37" s="290">
        <f t="shared" si="0"/>
        <v>839.2312102</v>
      </c>
    </row>
    <row r="38" spans="1:5" ht="15.75">
      <c r="A38" s="300" t="s">
        <v>556</v>
      </c>
      <c r="B38" s="296">
        <f>B16</f>
        <v>212.32503459999998</v>
      </c>
      <c r="C38" s="295">
        <f>C16</f>
        <v>306.267879</v>
      </c>
      <c r="D38" s="295">
        <f>D16</f>
        <v>320.6382966</v>
      </c>
      <c r="E38" s="290">
        <f t="shared" si="0"/>
        <v>839.2312102</v>
      </c>
    </row>
    <row r="39" spans="1:5" ht="15.75">
      <c r="A39" s="300" t="s">
        <v>555</v>
      </c>
      <c r="B39" s="292"/>
      <c r="C39" s="291"/>
      <c r="D39" s="291"/>
      <c r="E39" s="290">
        <f t="shared" si="0"/>
        <v>0</v>
      </c>
    </row>
    <row r="40" spans="1:5" ht="15.75">
      <c r="A40" s="300" t="s">
        <v>554</v>
      </c>
      <c r="B40" s="292"/>
      <c r="C40" s="291"/>
      <c r="D40" s="291"/>
      <c r="E40" s="290">
        <f t="shared" si="0"/>
        <v>0</v>
      </c>
    </row>
    <row r="41" spans="1:5" ht="15.75">
      <c r="A41" s="300" t="s">
        <v>497</v>
      </c>
      <c r="B41" s="292"/>
      <c r="C41" s="291"/>
      <c r="D41" s="291"/>
      <c r="E41" s="290">
        <f t="shared" si="0"/>
        <v>0</v>
      </c>
    </row>
    <row r="42" spans="1:5" ht="15.75">
      <c r="A42" s="300" t="s">
        <v>496</v>
      </c>
      <c r="B42" s="292"/>
      <c r="C42" s="291"/>
      <c r="D42" s="291"/>
      <c r="E42" s="290">
        <f t="shared" si="0"/>
        <v>0</v>
      </c>
    </row>
    <row r="43" spans="1:5" ht="15.75">
      <c r="A43" s="293" t="s">
        <v>486</v>
      </c>
      <c r="B43" s="296">
        <f>B44+B50+B51</f>
        <v>157.43540979999997</v>
      </c>
      <c r="C43" s="295">
        <f>C44+C50+C51</f>
        <v>250.64682499999998</v>
      </c>
      <c r="D43" s="295">
        <f>D44+D50+D51</f>
        <v>254.9510442000001</v>
      </c>
      <c r="E43" s="290">
        <f t="shared" si="0"/>
        <v>663.033279</v>
      </c>
    </row>
    <row r="44" spans="1:5" ht="15.75">
      <c r="A44" s="297" t="s">
        <v>498</v>
      </c>
      <c r="B44" s="296">
        <f>SUM(B45:B49)</f>
        <v>157.43540979999997</v>
      </c>
      <c r="C44" s="295">
        <f>SUM(C45:C49)</f>
        <v>250.64682499999998</v>
      </c>
      <c r="D44" s="295">
        <f>SUM(D45:D49)</f>
        <v>254.9510442000001</v>
      </c>
      <c r="E44" s="290">
        <f t="shared" si="0"/>
        <v>663.033279</v>
      </c>
    </row>
    <row r="45" spans="1:5" ht="15.75">
      <c r="A45" s="300" t="s">
        <v>556</v>
      </c>
      <c r="B45" s="296">
        <f>B23-'приложение 4.1'!D33</f>
        <v>156.6216098</v>
      </c>
      <c r="C45" s="295">
        <f>C23-'приложение 4.1'!E33</f>
        <v>249.84112499999998</v>
      </c>
      <c r="D45" s="295">
        <f>D23-'приложение 4.1'!F33</f>
        <v>254.1534442000001</v>
      </c>
      <c r="E45" s="290">
        <f t="shared" si="0"/>
        <v>660.6161790000001</v>
      </c>
    </row>
    <row r="46" spans="1:5" ht="15.75">
      <c r="A46" s="300" t="s">
        <v>555</v>
      </c>
      <c r="B46" s="292"/>
      <c r="C46" s="291"/>
      <c r="D46" s="291"/>
      <c r="E46" s="290">
        <f t="shared" si="0"/>
        <v>0</v>
      </c>
    </row>
    <row r="47" spans="1:5" ht="15.75">
      <c r="A47" s="300" t="s">
        <v>554</v>
      </c>
      <c r="B47" s="292"/>
      <c r="C47" s="291"/>
      <c r="D47" s="291"/>
      <c r="E47" s="290">
        <f aca="true" t="shared" si="1" ref="E47:E70">SUM(B47:D47)</f>
        <v>0</v>
      </c>
    </row>
    <row r="48" spans="1:5" ht="15.75">
      <c r="A48" s="300" t="s">
        <v>497</v>
      </c>
      <c r="B48" s="292"/>
      <c r="C48" s="291"/>
      <c r="D48" s="291"/>
      <c r="E48" s="290">
        <f t="shared" si="1"/>
        <v>0</v>
      </c>
    </row>
    <row r="49" spans="1:5" ht="15.75">
      <c r="A49" s="300" t="s">
        <v>496</v>
      </c>
      <c r="B49" s="296">
        <f>'приложение 4.1'!D60+B30</f>
        <v>0.8138</v>
      </c>
      <c r="C49" s="295">
        <f>'приложение 4.1'!E60+C30</f>
        <v>0.8057</v>
      </c>
      <c r="D49" s="295">
        <f>'приложение 4.1'!F60+D30</f>
        <v>0.7976</v>
      </c>
      <c r="E49" s="290">
        <f t="shared" si="1"/>
        <v>2.4171</v>
      </c>
    </row>
    <row r="50" spans="1:5" ht="15.75">
      <c r="A50" s="297" t="s">
        <v>495</v>
      </c>
      <c r="B50" s="292"/>
      <c r="C50" s="291"/>
      <c r="D50" s="291"/>
      <c r="E50" s="290">
        <f t="shared" si="1"/>
        <v>0</v>
      </c>
    </row>
    <row r="51" spans="1:5" ht="15.75">
      <c r="A51" s="297" t="s">
        <v>494</v>
      </c>
      <c r="B51" s="296">
        <f>B31</f>
        <v>0</v>
      </c>
      <c r="C51" s="295">
        <f>C31</f>
        <v>0</v>
      </c>
      <c r="D51" s="295">
        <f>D31</f>
        <v>0</v>
      </c>
      <c r="E51" s="290">
        <f t="shared" si="1"/>
        <v>0</v>
      </c>
    </row>
    <row r="52" spans="1:5" s="364" customFormat="1" ht="15.75">
      <c r="A52" s="428" t="s">
        <v>493</v>
      </c>
      <c r="B52" s="429">
        <f>B37-B43</f>
        <v>54.88962480000001</v>
      </c>
      <c r="C52" s="430">
        <f>C37-C43</f>
        <v>55.621054000000015</v>
      </c>
      <c r="D52" s="430">
        <f>D37-D43</f>
        <v>65.68725239999989</v>
      </c>
      <c r="E52" s="431">
        <f t="shared" si="1"/>
        <v>176.1979311999999</v>
      </c>
    </row>
    <row r="53" spans="1:5" ht="15.75">
      <c r="A53" s="424" t="s">
        <v>492</v>
      </c>
      <c r="B53" s="425"/>
      <c r="C53" s="426"/>
      <c r="D53" s="426"/>
      <c r="E53" s="427">
        <f t="shared" si="1"/>
        <v>0</v>
      </c>
    </row>
    <row r="54" spans="1:5" ht="15.75">
      <c r="A54" s="293" t="s">
        <v>489</v>
      </c>
      <c r="B54" s="296"/>
      <c r="C54" s="295"/>
      <c r="D54" s="295"/>
      <c r="E54" s="290">
        <f t="shared" si="1"/>
        <v>0</v>
      </c>
    </row>
    <row r="55" spans="1:5" ht="15.75">
      <c r="A55" s="293" t="s">
        <v>486</v>
      </c>
      <c r="B55" s="296">
        <f>'приложение 4.1'!D90*1.18</f>
        <v>8.34</v>
      </c>
      <c r="C55" s="295">
        <f>'приложение 4.1'!E90*1.18</f>
        <v>40.975024</v>
      </c>
      <c r="D55" s="295">
        <f>'приложение 4.1'!F90*1.18</f>
        <v>52.98553999999999</v>
      </c>
      <c r="E55" s="290">
        <f t="shared" si="1"/>
        <v>102.30056399999998</v>
      </c>
    </row>
    <row r="56" spans="1:5" s="364" customFormat="1" ht="15.75">
      <c r="A56" s="428" t="s">
        <v>491</v>
      </c>
      <c r="B56" s="429">
        <f>B54-B55</f>
        <v>-8.34</v>
      </c>
      <c r="C56" s="430">
        <f>C54-C55</f>
        <v>-40.975024</v>
      </c>
      <c r="D56" s="430">
        <f>D54-D55</f>
        <v>-52.98553999999999</v>
      </c>
      <c r="E56" s="431">
        <f t="shared" si="1"/>
        <v>-102.30056399999998</v>
      </c>
    </row>
    <row r="57" spans="1:5" ht="15.75">
      <c r="A57" s="424" t="s">
        <v>490</v>
      </c>
      <c r="B57" s="425"/>
      <c r="C57" s="426"/>
      <c r="D57" s="426"/>
      <c r="E57" s="427">
        <f t="shared" si="1"/>
        <v>0</v>
      </c>
    </row>
    <row r="58" spans="1:5" ht="15.75">
      <c r="A58" s="293" t="s">
        <v>489</v>
      </c>
      <c r="B58" s="296">
        <f>SUM(B59:B60)</f>
        <v>0</v>
      </c>
      <c r="C58" s="295">
        <f>SUM(C59:C60)</f>
        <v>0</v>
      </c>
      <c r="D58" s="295">
        <f>SUM(D59:D60)</f>
        <v>0</v>
      </c>
      <c r="E58" s="290">
        <f t="shared" si="1"/>
        <v>0</v>
      </c>
    </row>
    <row r="59" spans="1:5" ht="15.75">
      <c r="A59" s="297" t="s">
        <v>488</v>
      </c>
      <c r="B59" s="299"/>
      <c r="C59" s="298"/>
      <c r="D59" s="298"/>
      <c r="E59" s="290">
        <f t="shared" si="1"/>
        <v>0</v>
      </c>
    </row>
    <row r="60" spans="1:5" ht="15.75">
      <c r="A60" s="297" t="s">
        <v>487</v>
      </c>
      <c r="B60" s="299"/>
      <c r="C60" s="298"/>
      <c r="D60" s="298"/>
      <c r="E60" s="290">
        <f t="shared" si="1"/>
        <v>0</v>
      </c>
    </row>
    <row r="61" spans="1:5" ht="15.75">
      <c r="A61" s="293" t="s">
        <v>486</v>
      </c>
      <c r="B61" s="296">
        <f>B62</f>
        <v>0</v>
      </c>
      <c r="C61" s="295">
        <f>C62</f>
        <v>0</v>
      </c>
      <c r="D61" s="295">
        <f>D62</f>
        <v>0</v>
      </c>
      <c r="E61" s="290">
        <f t="shared" si="1"/>
        <v>0</v>
      </c>
    </row>
    <row r="62" spans="1:5" ht="15.75">
      <c r="A62" s="297" t="s">
        <v>485</v>
      </c>
      <c r="B62" s="296"/>
      <c r="C62" s="295"/>
      <c r="D62" s="295"/>
      <c r="E62" s="290">
        <f t="shared" si="1"/>
        <v>0</v>
      </c>
    </row>
    <row r="63" spans="1:5" s="364" customFormat="1" ht="15.75">
      <c r="A63" s="428" t="s">
        <v>484</v>
      </c>
      <c r="B63" s="429">
        <f>B58-B61</f>
        <v>0</v>
      </c>
      <c r="C63" s="430">
        <f>C58-C61</f>
        <v>0</v>
      </c>
      <c r="D63" s="430">
        <f>D58-D61</f>
        <v>0</v>
      </c>
      <c r="E63" s="431">
        <f t="shared" si="1"/>
        <v>0</v>
      </c>
    </row>
    <row r="64" spans="1:5" ht="15.75">
      <c r="A64" s="421" t="s">
        <v>480</v>
      </c>
      <c r="B64" s="422">
        <f>+B52+B56+B63</f>
        <v>46.549624800000004</v>
      </c>
      <c r="C64" s="423">
        <f>+C52+C56+C63</f>
        <v>14.646030000000017</v>
      </c>
      <c r="D64" s="423">
        <f>+D52+D56+D63</f>
        <v>12.701712399999899</v>
      </c>
      <c r="E64" s="423">
        <f t="shared" si="1"/>
        <v>73.89736719999992</v>
      </c>
    </row>
    <row r="65" spans="1:5" ht="15.75">
      <c r="A65" s="293" t="s">
        <v>483</v>
      </c>
      <c r="B65" s="296">
        <f>SUM(B66:B69)</f>
        <v>0</v>
      </c>
      <c r="C65" s="295">
        <f>SUM(C66:C69)</f>
        <v>0</v>
      </c>
      <c r="D65" s="295">
        <f>SUM(D66:D69)</f>
        <v>0</v>
      </c>
      <c r="E65" s="290">
        <f t="shared" si="1"/>
        <v>0</v>
      </c>
    </row>
    <row r="66" spans="1:5" ht="15.75">
      <c r="A66" s="294" t="s">
        <v>482</v>
      </c>
      <c r="B66" s="292"/>
      <c r="C66" s="291"/>
      <c r="D66" s="291"/>
      <c r="E66" s="290">
        <f t="shared" si="1"/>
        <v>0</v>
      </c>
    </row>
    <row r="67" spans="1:5" ht="15.75">
      <c r="A67" s="294" t="s">
        <v>553</v>
      </c>
      <c r="B67" s="292"/>
      <c r="C67" s="291"/>
      <c r="D67" s="291"/>
      <c r="E67" s="290">
        <f t="shared" si="1"/>
        <v>0</v>
      </c>
    </row>
    <row r="68" spans="1:5" ht="15.75">
      <c r="A68" s="294" t="s">
        <v>552</v>
      </c>
      <c r="B68" s="292"/>
      <c r="C68" s="291"/>
      <c r="D68" s="291"/>
      <c r="E68" s="290">
        <f t="shared" si="1"/>
        <v>0</v>
      </c>
    </row>
    <row r="69" spans="1:5" ht="15.75">
      <c r="A69" s="294" t="s">
        <v>481</v>
      </c>
      <c r="B69" s="292"/>
      <c r="C69" s="291"/>
      <c r="D69" s="291"/>
      <c r="E69" s="290">
        <f t="shared" si="1"/>
        <v>0</v>
      </c>
    </row>
    <row r="70" spans="1:5" ht="15.75">
      <c r="A70" s="432" t="s">
        <v>480</v>
      </c>
      <c r="B70" s="433">
        <f>B64+B65</f>
        <v>46.549624800000004</v>
      </c>
      <c r="C70" s="434">
        <f>C64+C65</f>
        <v>14.646030000000017</v>
      </c>
      <c r="D70" s="434">
        <f>D64+D65</f>
        <v>12.701712399999899</v>
      </c>
      <c r="E70" s="434">
        <f t="shared" si="1"/>
        <v>73.89736719999992</v>
      </c>
    </row>
    <row r="71" spans="1:5" ht="15.75">
      <c r="A71" s="293" t="s">
        <v>479</v>
      </c>
      <c r="B71" s="292">
        <f>B72+B70</f>
        <v>46.549624800000004</v>
      </c>
      <c r="C71" s="292">
        <f>B71+C70</f>
        <v>61.19565480000002</v>
      </c>
      <c r="D71" s="292">
        <f>C71+D70</f>
        <v>73.89736719999992</v>
      </c>
      <c r="E71" s="292">
        <f>D71</f>
        <v>73.89736719999992</v>
      </c>
    </row>
    <row r="72" spans="1:5" ht="15.75">
      <c r="A72" s="294" t="s">
        <v>478</v>
      </c>
      <c r="B72" s="292"/>
      <c r="C72" s="291"/>
      <c r="D72" s="291"/>
      <c r="E72" s="290">
        <f>D72+D70</f>
        <v>12.701712399999899</v>
      </c>
    </row>
    <row r="73" spans="1:5" ht="15.75">
      <c r="A73" s="293" t="s">
        <v>477</v>
      </c>
      <c r="B73" s="292"/>
      <c r="C73" s="291"/>
      <c r="D73" s="291"/>
      <c r="E73" s="290">
        <f>SUM(B73:D73)</f>
        <v>0</v>
      </c>
    </row>
    <row r="74" spans="1:5" ht="15.75">
      <c r="A74" s="293" t="s">
        <v>476</v>
      </c>
      <c r="B74" s="292"/>
      <c r="C74" s="291"/>
      <c r="D74" s="291"/>
      <c r="E74" s="290">
        <f>SUM(B74:D74)</f>
        <v>0</v>
      </c>
    </row>
    <row r="77" ht="15.75">
      <c r="A77" s="289" t="s">
        <v>73</v>
      </c>
    </row>
    <row r="78" spans="1:5" ht="15.75">
      <c r="A78" s="289" t="s">
        <v>77</v>
      </c>
      <c r="B78" s="91"/>
      <c r="C78" s="92"/>
      <c r="E78" s="382" t="s">
        <v>79</v>
      </c>
    </row>
    <row r="79" spans="1:5" ht="15.75">
      <c r="A79" s="289"/>
      <c r="B79" s="1098" t="s">
        <v>69</v>
      </c>
      <c r="C79" s="1098"/>
      <c r="E79" s="382"/>
    </row>
    <row r="80" spans="1:5" ht="15.75">
      <c r="A80" s="289" t="s">
        <v>78</v>
      </c>
      <c r="B80" s="101"/>
      <c r="C80" s="92"/>
      <c r="E80" s="382" t="s">
        <v>80</v>
      </c>
    </row>
    <row r="81" spans="1:5" ht="15.75">
      <c r="A81" s="289"/>
      <c r="B81" s="1098" t="s">
        <v>69</v>
      </c>
      <c r="C81" s="1098"/>
      <c r="E81" s="382"/>
    </row>
    <row r="82" spans="1:5" ht="15.75">
      <c r="A82" s="289" t="s">
        <v>74</v>
      </c>
      <c r="B82" s="97"/>
      <c r="C82" s="92"/>
      <c r="E82" s="382"/>
    </row>
    <row r="83" spans="1:5" ht="15.75">
      <c r="A83" s="289" t="s">
        <v>688</v>
      </c>
      <c r="B83" s="97"/>
      <c r="C83" s="92"/>
      <c r="E83" s="382" t="s">
        <v>689</v>
      </c>
    </row>
    <row r="84" spans="1:5" ht="15.75">
      <c r="A84" s="289"/>
      <c r="B84" s="1098" t="s">
        <v>69</v>
      </c>
      <c r="C84" s="1098"/>
      <c r="E84" s="382"/>
    </row>
    <row r="85" spans="1:5" ht="15.75">
      <c r="A85" s="289" t="s">
        <v>75</v>
      </c>
      <c r="B85" s="97"/>
      <c r="C85" s="92"/>
      <c r="E85" s="382" t="s">
        <v>82</v>
      </c>
    </row>
    <row r="86" spans="1:5" ht="15.75">
      <c r="A86" s="289"/>
      <c r="B86" s="1098" t="s">
        <v>69</v>
      </c>
      <c r="C86" s="1098"/>
      <c r="E86" s="382"/>
    </row>
    <row r="87" spans="1:5" ht="15.75">
      <c r="A87" s="286" t="s">
        <v>76</v>
      </c>
      <c r="B87" s="97"/>
      <c r="C87" s="92"/>
      <c r="E87" s="383" t="s">
        <v>81</v>
      </c>
    </row>
    <row r="88" spans="2:3" ht="15.75">
      <c r="B88" s="1098" t="s">
        <v>69</v>
      </c>
      <c r="C88" s="1098"/>
    </row>
  </sheetData>
  <sheetProtection/>
  <mergeCells count="6">
    <mergeCell ref="B88:C88"/>
    <mergeCell ref="A5:C5"/>
    <mergeCell ref="B79:C79"/>
    <mergeCell ref="B81:C81"/>
    <mergeCell ref="B84:C84"/>
    <mergeCell ref="B86:C86"/>
  </mergeCells>
  <printOptions horizontalCentered="1"/>
  <pageMargins left="0.7480314960629921" right="0.31496062992125984" top="0.31496062992125984" bottom="0.3149606299212598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D82"/>
  <sheetViews>
    <sheetView view="pageBreakPreview" zoomScaleSheetLayoutView="100" zoomScalePageLayoutView="0" workbookViewId="0" topLeftCell="A7">
      <selection activeCell="BP30" sqref="BP30:BT30"/>
    </sheetView>
  </sheetViews>
  <sheetFormatPr defaultColWidth="1.37890625" defaultRowHeight="12.75"/>
  <cols>
    <col min="1" max="19" width="1.37890625" style="1" customWidth="1"/>
    <col min="20" max="20" width="16.25390625" style="1" customWidth="1"/>
    <col min="21" max="36" width="1.37890625" style="1" customWidth="1"/>
    <col min="37" max="37" width="2.00390625" style="1" customWidth="1"/>
    <col min="38" max="16384" width="1.37890625" style="1" customWidth="1"/>
  </cols>
  <sheetData>
    <row r="1" s="2" customFormat="1" ht="11.25">
      <c r="ED1" s="3" t="s">
        <v>178</v>
      </c>
    </row>
    <row r="2" s="2" customFormat="1" ht="11.25">
      <c r="ED2" s="3" t="s">
        <v>37</v>
      </c>
    </row>
    <row r="3" s="2" customFormat="1" ht="11.25">
      <c r="ED3" s="3" t="s">
        <v>64</v>
      </c>
    </row>
    <row r="4" spans="1:134" s="2" customFormat="1" ht="15.75">
      <c r="A4" s="445" t="s">
        <v>177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5"/>
      <c r="DF4" s="445"/>
      <c r="DG4" s="445"/>
      <c r="DH4" s="445"/>
      <c r="DI4" s="445"/>
      <c r="DJ4" s="445"/>
      <c r="DK4" s="445"/>
      <c r="DL4" s="445"/>
      <c r="DM4" s="445"/>
      <c r="DN4" s="445"/>
      <c r="DO4" s="445"/>
      <c r="DP4" s="445"/>
      <c r="DQ4" s="445"/>
      <c r="DR4" s="445"/>
      <c r="DS4" s="445"/>
      <c r="DT4" s="445"/>
      <c r="DU4" s="445"/>
      <c r="DV4" s="445"/>
      <c r="DW4" s="445"/>
      <c r="DX4" s="445"/>
      <c r="DY4" s="445"/>
      <c r="DZ4" s="445"/>
      <c r="EA4" s="445"/>
      <c r="EB4" s="445"/>
      <c r="EC4" s="445"/>
      <c r="ED4" s="445"/>
    </row>
    <row r="5" spans="1:134" s="2" customFormat="1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52" t="s">
        <v>57</v>
      </c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</row>
    <row r="6" spans="112:134" s="47" customFormat="1" ht="15">
      <c r="DH6" s="477" t="s">
        <v>66</v>
      </c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</row>
    <row r="7" spans="112:134" s="47" customFormat="1" ht="15">
      <c r="DH7" s="477" t="s">
        <v>67</v>
      </c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/>
      <c r="DZ7" s="477"/>
      <c r="EA7" s="477"/>
      <c r="EB7" s="477"/>
      <c r="EC7" s="477"/>
      <c r="ED7" s="477"/>
    </row>
    <row r="8" spans="112:134" s="47" customFormat="1" ht="15">
      <c r="DH8" s="477" t="s">
        <v>692</v>
      </c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</row>
    <row r="9" spans="112:134" s="47" customFormat="1" ht="15">
      <c r="DH9" s="477" t="s">
        <v>614</v>
      </c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7"/>
      <c r="DZ9" s="477"/>
      <c r="EA9" s="477"/>
      <c r="EB9" s="477"/>
      <c r="EC9" s="477"/>
      <c r="ED9" s="477"/>
    </row>
    <row r="10" spans="116:134" s="50" customFormat="1" ht="10.5"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</row>
    <row r="11" spans="116:134" s="50" customFormat="1" ht="12"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49" t="s">
        <v>59</v>
      </c>
    </row>
    <row r="12" s="47" customFormat="1" ht="7.5" customHeight="1"/>
    <row r="13" spans="1:134" s="46" customFormat="1" ht="10.5">
      <c r="A13" s="795" t="s">
        <v>3</v>
      </c>
      <c r="B13" s="795"/>
      <c r="C13" s="795"/>
      <c r="D13" s="795" t="s">
        <v>176</v>
      </c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40" t="s">
        <v>175</v>
      </c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741"/>
      <c r="BA13" s="741"/>
      <c r="BB13" s="741"/>
      <c r="BC13" s="741"/>
      <c r="BD13" s="741"/>
      <c r="BE13" s="741"/>
      <c r="BF13" s="741"/>
      <c r="BG13" s="741"/>
      <c r="BH13" s="741"/>
      <c r="BI13" s="741"/>
      <c r="BJ13" s="741"/>
      <c r="BK13" s="741"/>
      <c r="BL13" s="741"/>
      <c r="BM13" s="741"/>
      <c r="BN13" s="741"/>
      <c r="BO13" s="742"/>
      <c r="BP13" s="711" t="s">
        <v>174</v>
      </c>
      <c r="BQ13" s="712"/>
      <c r="BR13" s="712"/>
      <c r="BS13" s="712"/>
      <c r="BT13" s="712"/>
      <c r="BU13" s="712"/>
      <c r="BV13" s="712"/>
      <c r="BW13" s="712"/>
      <c r="BX13" s="712"/>
      <c r="BY13" s="712"/>
      <c r="BZ13" s="712"/>
      <c r="CA13" s="712"/>
      <c r="CB13" s="712"/>
      <c r="CC13" s="712"/>
      <c r="CD13" s="712"/>
      <c r="CE13" s="712"/>
      <c r="CF13" s="712"/>
      <c r="CG13" s="712"/>
      <c r="CH13" s="712"/>
      <c r="CI13" s="713"/>
      <c r="CJ13" s="740" t="s">
        <v>173</v>
      </c>
      <c r="CK13" s="741"/>
      <c r="CL13" s="741"/>
      <c r="CM13" s="741"/>
      <c r="CN13" s="741"/>
      <c r="CO13" s="741"/>
      <c r="CP13" s="741"/>
      <c r="CQ13" s="741"/>
      <c r="CR13" s="741"/>
      <c r="CS13" s="741"/>
      <c r="CT13" s="741"/>
      <c r="CU13" s="741"/>
      <c r="CV13" s="741"/>
      <c r="CW13" s="741"/>
      <c r="CX13" s="741"/>
      <c r="CY13" s="741"/>
      <c r="CZ13" s="741"/>
      <c r="DA13" s="741"/>
      <c r="DB13" s="741"/>
      <c r="DC13" s="741"/>
      <c r="DD13" s="741"/>
      <c r="DE13" s="741"/>
      <c r="DF13" s="741"/>
      <c r="DG13" s="741"/>
      <c r="DH13" s="741"/>
      <c r="DI13" s="741"/>
      <c r="DJ13" s="741"/>
      <c r="DK13" s="741"/>
      <c r="DL13" s="741"/>
      <c r="DM13" s="741"/>
      <c r="DN13" s="741"/>
      <c r="DO13" s="741"/>
      <c r="DP13" s="741"/>
      <c r="DQ13" s="741"/>
      <c r="DR13" s="741"/>
      <c r="DS13" s="741"/>
      <c r="DT13" s="741"/>
      <c r="DU13" s="741"/>
      <c r="DV13" s="741"/>
      <c r="DW13" s="741"/>
      <c r="DX13" s="741"/>
      <c r="DY13" s="741"/>
      <c r="DZ13" s="741"/>
      <c r="EA13" s="741"/>
      <c r="EB13" s="741"/>
      <c r="EC13" s="741"/>
      <c r="ED13" s="742"/>
    </row>
    <row r="14" spans="1:134" s="46" customFormat="1" ht="10.5">
      <c r="A14" s="682"/>
      <c r="B14" s="682"/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711" t="s">
        <v>171</v>
      </c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  <c r="AF14" s="712"/>
      <c r="AG14" s="712"/>
      <c r="AH14" s="713"/>
      <c r="AI14" s="711" t="s">
        <v>170</v>
      </c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/>
      <c r="AU14" s="712"/>
      <c r="AV14" s="713"/>
      <c r="AW14" s="711" t="s">
        <v>169</v>
      </c>
      <c r="AX14" s="712"/>
      <c r="AY14" s="712"/>
      <c r="AZ14" s="712"/>
      <c r="BA14" s="712"/>
      <c r="BB14" s="712"/>
      <c r="BC14" s="712"/>
      <c r="BD14" s="712"/>
      <c r="BE14" s="712"/>
      <c r="BF14" s="712"/>
      <c r="BG14" s="712"/>
      <c r="BH14" s="712"/>
      <c r="BI14" s="712"/>
      <c r="BJ14" s="712"/>
      <c r="BK14" s="712"/>
      <c r="BL14" s="713"/>
      <c r="BM14" s="682" t="s">
        <v>168</v>
      </c>
      <c r="BN14" s="682"/>
      <c r="BO14" s="682"/>
      <c r="BP14" s="677" t="s">
        <v>172</v>
      </c>
      <c r="BQ14" s="678"/>
      <c r="BR14" s="678"/>
      <c r="BS14" s="678"/>
      <c r="BT14" s="678"/>
      <c r="BU14" s="678"/>
      <c r="BV14" s="678"/>
      <c r="BW14" s="678"/>
      <c r="BX14" s="678"/>
      <c r="BY14" s="678"/>
      <c r="BZ14" s="678"/>
      <c r="CA14" s="678"/>
      <c r="CB14" s="678"/>
      <c r="CC14" s="678"/>
      <c r="CD14" s="678"/>
      <c r="CE14" s="678"/>
      <c r="CF14" s="678"/>
      <c r="CG14" s="678"/>
      <c r="CH14" s="678"/>
      <c r="CI14" s="679"/>
      <c r="CJ14" s="711" t="s">
        <v>171</v>
      </c>
      <c r="CK14" s="712"/>
      <c r="CL14" s="712"/>
      <c r="CM14" s="712"/>
      <c r="CN14" s="712"/>
      <c r="CO14" s="712"/>
      <c r="CP14" s="712"/>
      <c r="CQ14" s="712"/>
      <c r="CR14" s="712"/>
      <c r="CS14" s="712"/>
      <c r="CT14" s="712"/>
      <c r="CU14" s="712"/>
      <c r="CV14" s="712"/>
      <c r="CW14" s="713"/>
      <c r="CX14" s="711" t="s">
        <v>170</v>
      </c>
      <c r="CY14" s="712"/>
      <c r="CZ14" s="712"/>
      <c r="DA14" s="712"/>
      <c r="DB14" s="712"/>
      <c r="DC14" s="712"/>
      <c r="DD14" s="712"/>
      <c r="DE14" s="712"/>
      <c r="DF14" s="712"/>
      <c r="DG14" s="712"/>
      <c r="DH14" s="712"/>
      <c r="DI14" s="712"/>
      <c r="DJ14" s="712"/>
      <c r="DK14" s="713"/>
      <c r="DL14" s="711" t="s">
        <v>169</v>
      </c>
      <c r="DM14" s="712"/>
      <c r="DN14" s="712"/>
      <c r="DO14" s="712"/>
      <c r="DP14" s="712"/>
      <c r="DQ14" s="712"/>
      <c r="DR14" s="712"/>
      <c r="DS14" s="712"/>
      <c r="DT14" s="712"/>
      <c r="DU14" s="712"/>
      <c r="DV14" s="712"/>
      <c r="DW14" s="712"/>
      <c r="DX14" s="712"/>
      <c r="DY14" s="712"/>
      <c r="DZ14" s="712"/>
      <c r="EA14" s="713"/>
      <c r="EB14" s="682" t="s">
        <v>168</v>
      </c>
      <c r="EC14" s="682"/>
      <c r="ED14" s="682"/>
    </row>
    <row r="15" spans="1:134" s="46" customFormat="1" ht="10.5">
      <c r="A15" s="794"/>
      <c r="B15" s="794"/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14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6"/>
      <c r="AI15" s="714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6"/>
      <c r="AW15" s="714"/>
      <c r="AX15" s="715"/>
      <c r="AY15" s="715"/>
      <c r="AZ15" s="715"/>
      <c r="BA15" s="715"/>
      <c r="BB15" s="715"/>
      <c r="BC15" s="715"/>
      <c r="BD15" s="715"/>
      <c r="BE15" s="715"/>
      <c r="BF15" s="715"/>
      <c r="BG15" s="715"/>
      <c r="BH15" s="715"/>
      <c r="BI15" s="715"/>
      <c r="BJ15" s="715"/>
      <c r="BK15" s="715"/>
      <c r="BL15" s="716"/>
      <c r="BM15" s="682" t="s">
        <v>167</v>
      </c>
      <c r="BN15" s="682"/>
      <c r="BO15" s="682"/>
      <c r="BP15" s="714"/>
      <c r="BQ15" s="715"/>
      <c r="BR15" s="715"/>
      <c r="BS15" s="715"/>
      <c r="BT15" s="715"/>
      <c r="BU15" s="715"/>
      <c r="BV15" s="715"/>
      <c r="BW15" s="715"/>
      <c r="BX15" s="715"/>
      <c r="BY15" s="715"/>
      <c r="BZ15" s="715"/>
      <c r="CA15" s="715"/>
      <c r="CB15" s="715"/>
      <c r="CC15" s="715"/>
      <c r="CD15" s="715"/>
      <c r="CE15" s="715"/>
      <c r="CF15" s="715"/>
      <c r="CG15" s="715"/>
      <c r="CH15" s="715"/>
      <c r="CI15" s="716"/>
      <c r="CJ15" s="714"/>
      <c r="CK15" s="715"/>
      <c r="CL15" s="715"/>
      <c r="CM15" s="715"/>
      <c r="CN15" s="715"/>
      <c r="CO15" s="715"/>
      <c r="CP15" s="715"/>
      <c r="CQ15" s="715"/>
      <c r="CR15" s="715"/>
      <c r="CS15" s="715"/>
      <c r="CT15" s="715"/>
      <c r="CU15" s="715"/>
      <c r="CV15" s="715"/>
      <c r="CW15" s="716"/>
      <c r="CX15" s="714"/>
      <c r="CY15" s="715"/>
      <c r="CZ15" s="715"/>
      <c r="DA15" s="715"/>
      <c r="DB15" s="715"/>
      <c r="DC15" s="715"/>
      <c r="DD15" s="715"/>
      <c r="DE15" s="715"/>
      <c r="DF15" s="715"/>
      <c r="DG15" s="715"/>
      <c r="DH15" s="715"/>
      <c r="DI15" s="715"/>
      <c r="DJ15" s="715"/>
      <c r="DK15" s="716"/>
      <c r="DL15" s="714"/>
      <c r="DM15" s="715"/>
      <c r="DN15" s="715"/>
      <c r="DO15" s="715"/>
      <c r="DP15" s="715"/>
      <c r="DQ15" s="715"/>
      <c r="DR15" s="715"/>
      <c r="DS15" s="715"/>
      <c r="DT15" s="715"/>
      <c r="DU15" s="715"/>
      <c r="DV15" s="715"/>
      <c r="DW15" s="715"/>
      <c r="DX15" s="715"/>
      <c r="DY15" s="715"/>
      <c r="DZ15" s="715"/>
      <c r="EA15" s="716"/>
      <c r="EB15" s="682" t="s">
        <v>167</v>
      </c>
      <c r="EC15" s="682"/>
      <c r="ED15" s="682"/>
    </row>
    <row r="16" spans="1:134" s="46" customFormat="1" ht="10.5">
      <c r="A16" s="682"/>
      <c r="B16" s="682"/>
      <c r="C16" s="682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7"/>
      <c r="U16" s="677" t="s">
        <v>39</v>
      </c>
      <c r="V16" s="678"/>
      <c r="W16" s="679"/>
      <c r="X16" s="677" t="s">
        <v>158</v>
      </c>
      <c r="Y16" s="678"/>
      <c r="Z16" s="679"/>
      <c r="AA16" s="677" t="s">
        <v>162</v>
      </c>
      <c r="AB16" s="678"/>
      <c r="AC16" s="678"/>
      <c r="AD16" s="679"/>
      <c r="AE16" s="677" t="s">
        <v>161</v>
      </c>
      <c r="AF16" s="678"/>
      <c r="AG16" s="678"/>
      <c r="AH16" s="679"/>
      <c r="AI16" s="677" t="s">
        <v>39</v>
      </c>
      <c r="AJ16" s="678"/>
      <c r="AK16" s="679"/>
      <c r="AL16" s="677" t="s">
        <v>158</v>
      </c>
      <c r="AM16" s="678"/>
      <c r="AN16" s="679"/>
      <c r="AO16" s="677" t="s">
        <v>160</v>
      </c>
      <c r="AP16" s="678"/>
      <c r="AQ16" s="678"/>
      <c r="AR16" s="679"/>
      <c r="AS16" s="677" t="s">
        <v>159</v>
      </c>
      <c r="AT16" s="678"/>
      <c r="AU16" s="678"/>
      <c r="AV16" s="679"/>
      <c r="AW16" s="677" t="s">
        <v>39</v>
      </c>
      <c r="AX16" s="678"/>
      <c r="AY16" s="679"/>
      <c r="AZ16" s="677" t="s">
        <v>158</v>
      </c>
      <c r="BA16" s="678"/>
      <c r="BB16" s="679"/>
      <c r="BC16" s="677" t="s">
        <v>157</v>
      </c>
      <c r="BD16" s="678"/>
      <c r="BE16" s="679"/>
      <c r="BF16" s="677" t="s">
        <v>156</v>
      </c>
      <c r="BG16" s="678"/>
      <c r="BH16" s="679"/>
      <c r="BI16" s="677" t="s">
        <v>155</v>
      </c>
      <c r="BJ16" s="678"/>
      <c r="BK16" s="678"/>
      <c r="BL16" s="679"/>
      <c r="BM16" s="677" t="s">
        <v>154</v>
      </c>
      <c r="BN16" s="678"/>
      <c r="BO16" s="679"/>
      <c r="BP16" s="677" t="s">
        <v>166</v>
      </c>
      <c r="BQ16" s="678"/>
      <c r="BR16" s="678"/>
      <c r="BS16" s="678"/>
      <c r="BT16" s="679"/>
      <c r="BU16" s="677" t="s">
        <v>165</v>
      </c>
      <c r="BV16" s="678"/>
      <c r="BW16" s="678"/>
      <c r="BX16" s="679"/>
      <c r="BY16" s="677" t="s">
        <v>164</v>
      </c>
      <c r="BZ16" s="678"/>
      <c r="CA16" s="678"/>
      <c r="CB16" s="679"/>
      <c r="CC16" s="677" t="s">
        <v>163</v>
      </c>
      <c r="CD16" s="678"/>
      <c r="CE16" s="678"/>
      <c r="CF16" s="679"/>
      <c r="CG16" s="677" t="s">
        <v>155</v>
      </c>
      <c r="CH16" s="678"/>
      <c r="CI16" s="679"/>
      <c r="CJ16" s="677" t="s">
        <v>39</v>
      </c>
      <c r="CK16" s="678"/>
      <c r="CL16" s="679"/>
      <c r="CM16" s="677" t="s">
        <v>158</v>
      </c>
      <c r="CN16" s="678"/>
      <c r="CO16" s="679"/>
      <c r="CP16" s="677" t="s">
        <v>162</v>
      </c>
      <c r="CQ16" s="678"/>
      <c r="CR16" s="678"/>
      <c r="CS16" s="679"/>
      <c r="CT16" s="677" t="s">
        <v>161</v>
      </c>
      <c r="CU16" s="678"/>
      <c r="CV16" s="678"/>
      <c r="CW16" s="679"/>
      <c r="CX16" s="677" t="s">
        <v>39</v>
      </c>
      <c r="CY16" s="678"/>
      <c r="CZ16" s="679"/>
      <c r="DA16" s="677" t="s">
        <v>158</v>
      </c>
      <c r="DB16" s="678"/>
      <c r="DC16" s="679"/>
      <c r="DD16" s="677" t="s">
        <v>160</v>
      </c>
      <c r="DE16" s="678"/>
      <c r="DF16" s="678"/>
      <c r="DG16" s="679"/>
      <c r="DH16" s="677" t="s">
        <v>159</v>
      </c>
      <c r="DI16" s="678"/>
      <c r="DJ16" s="678"/>
      <c r="DK16" s="679"/>
      <c r="DL16" s="677" t="s">
        <v>39</v>
      </c>
      <c r="DM16" s="678"/>
      <c r="DN16" s="679"/>
      <c r="DO16" s="677" t="s">
        <v>158</v>
      </c>
      <c r="DP16" s="678"/>
      <c r="DQ16" s="679"/>
      <c r="DR16" s="677" t="s">
        <v>157</v>
      </c>
      <c r="DS16" s="678"/>
      <c r="DT16" s="679"/>
      <c r="DU16" s="677" t="s">
        <v>156</v>
      </c>
      <c r="DV16" s="678"/>
      <c r="DW16" s="679"/>
      <c r="DX16" s="677" t="s">
        <v>155</v>
      </c>
      <c r="DY16" s="678"/>
      <c r="DZ16" s="678"/>
      <c r="EA16" s="679"/>
      <c r="EB16" s="677" t="s">
        <v>154</v>
      </c>
      <c r="EC16" s="678"/>
      <c r="ED16" s="679"/>
    </row>
    <row r="17" spans="1:134" s="46" customFormat="1" ht="10.5">
      <c r="A17" s="682"/>
      <c r="B17" s="682"/>
      <c r="C17" s="682"/>
      <c r="D17" s="680"/>
      <c r="E17" s="680"/>
      <c r="F17" s="680"/>
      <c r="G17" s="680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680"/>
      <c r="S17" s="680"/>
      <c r="T17" s="681"/>
      <c r="U17" s="677" t="s">
        <v>149</v>
      </c>
      <c r="V17" s="678"/>
      <c r="W17" s="679"/>
      <c r="X17" s="677" t="s">
        <v>148</v>
      </c>
      <c r="Y17" s="678"/>
      <c r="Z17" s="679"/>
      <c r="AA17" s="677" t="s">
        <v>137</v>
      </c>
      <c r="AB17" s="678"/>
      <c r="AC17" s="678"/>
      <c r="AD17" s="679"/>
      <c r="AE17" s="677" t="s">
        <v>151</v>
      </c>
      <c r="AF17" s="678"/>
      <c r="AG17" s="678"/>
      <c r="AH17" s="679"/>
      <c r="AI17" s="677" t="s">
        <v>149</v>
      </c>
      <c r="AJ17" s="678"/>
      <c r="AK17" s="679"/>
      <c r="AL17" s="677" t="s">
        <v>148</v>
      </c>
      <c r="AM17" s="678"/>
      <c r="AN17" s="679"/>
      <c r="AO17" s="677" t="s">
        <v>150</v>
      </c>
      <c r="AP17" s="678"/>
      <c r="AQ17" s="678"/>
      <c r="AR17" s="679"/>
      <c r="AS17" s="677" t="s">
        <v>137</v>
      </c>
      <c r="AT17" s="678"/>
      <c r="AU17" s="678"/>
      <c r="AV17" s="679"/>
      <c r="AW17" s="677" t="s">
        <v>149</v>
      </c>
      <c r="AX17" s="678"/>
      <c r="AY17" s="679"/>
      <c r="AZ17" s="677" t="s">
        <v>148</v>
      </c>
      <c r="BA17" s="678"/>
      <c r="BB17" s="679"/>
      <c r="BC17" s="677" t="s">
        <v>147</v>
      </c>
      <c r="BD17" s="678"/>
      <c r="BE17" s="679"/>
      <c r="BF17" s="677" t="s">
        <v>146</v>
      </c>
      <c r="BG17" s="678"/>
      <c r="BH17" s="679"/>
      <c r="BI17" s="677" t="s">
        <v>145</v>
      </c>
      <c r="BJ17" s="678"/>
      <c r="BK17" s="678"/>
      <c r="BL17" s="679"/>
      <c r="BM17" s="677"/>
      <c r="BN17" s="678"/>
      <c r="BO17" s="679"/>
      <c r="BP17" s="677"/>
      <c r="BQ17" s="678"/>
      <c r="BR17" s="678"/>
      <c r="BS17" s="678"/>
      <c r="BT17" s="679"/>
      <c r="BU17" s="677"/>
      <c r="BV17" s="678"/>
      <c r="BW17" s="678"/>
      <c r="BX17" s="679"/>
      <c r="BY17" s="677"/>
      <c r="BZ17" s="678"/>
      <c r="CA17" s="678"/>
      <c r="CB17" s="679"/>
      <c r="CC17" s="677" t="s">
        <v>153</v>
      </c>
      <c r="CD17" s="678"/>
      <c r="CE17" s="678"/>
      <c r="CF17" s="679"/>
      <c r="CG17" s="677" t="s">
        <v>152</v>
      </c>
      <c r="CH17" s="678"/>
      <c r="CI17" s="679"/>
      <c r="CJ17" s="677" t="s">
        <v>149</v>
      </c>
      <c r="CK17" s="678"/>
      <c r="CL17" s="679"/>
      <c r="CM17" s="677" t="s">
        <v>148</v>
      </c>
      <c r="CN17" s="678"/>
      <c r="CO17" s="679"/>
      <c r="CP17" s="677" t="s">
        <v>137</v>
      </c>
      <c r="CQ17" s="678"/>
      <c r="CR17" s="678"/>
      <c r="CS17" s="679"/>
      <c r="CT17" s="677" t="s">
        <v>151</v>
      </c>
      <c r="CU17" s="678"/>
      <c r="CV17" s="678"/>
      <c r="CW17" s="679"/>
      <c r="CX17" s="677" t="s">
        <v>149</v>
      </c>
      <c r="CY17" s="678"/>
      <c r="CZ17" s="679"/>
      <c r="DA17" s="677" t="s">
        <v>148</v>
      </c>
      <c r="DB17" s="678"/>
      <c r="DC17" s="679"/>
      <c r="DD17" s="677" t="s">
        <v>150</v>
      </c>
      <c r="DE17" s="678"/>
      <c r="DF17" s="678"/>
      <c r="DG17" s="679"/>
      <c r="DH17" s="677" t="s">
        <v>137</v>
      </c>
      <c r="DI17" s="678"/>
      <c r="DJ17" s="678"/>
      <c r="DK17" s="679"/>
      <c r="DL17" s="677" t="s">
        <v>149</v>
      </c>
      <c r="DM17" s="678"/>
      <c r="DN17" s="679"/>
      <c r="DO17" s="677" t="s">
        <v>148</v>
      </c>
      <c r="DP17" s="678"/>
      <c r="DQ17" s="679"/>
      <c r="DR17" s="677" t="s">
        <v>147</v>
      </c>
      <c r="DS17" s="678"/>
      <c r="DT17" s="679"/>
      <c r="DU17" s="677" t="s">
        <v>146</v>
      </c>
      <c r="DV17" s="678"/>
      <c r="DW17" s="679"/>
      <c r="DX17" s="677" t="s">
        <v>145</v>
      </c>
      <c r="DY17" s="678"/>
      <c r="DZ17" s="678"/>
      <c r="EA17" s="679"/>
      <c r="EB17" s="677"/>
      <c r="EC17" s="678"/>
      <c r="ED17" s="679"/>
    </row>
    <row r="18" spans="1:134" s="46" customFormat="1" ht="10.5">
      <c r="A18" s="682"/>
      <c r="B18" s="682"/>
      <c r="C18" s="682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1"/>
      <c r="U18" s="677" t="s">
        <v>139</v>
      </c>
      <c r="V18" s="678"/>
      <c r="W18" s="679"/>
      <c r="X18" s="677" t="s">
        <v>138</v>
      </c>
      <c r="Y18" s="678"/>
      <c r="Z18" s="679"/>
      <c r="AA18" s="677" t="s">
        <v>143</v>
      </c>
      <c r="AB18" s="678"/>
      <c r="AC18" s="678"/>
      <c r="AD18" s="679"/>
      <c r="AE18" s="677" t="s">
        <v>142</v>
      </c>
      <c r="AF18" s="678"/>
      <c r="AG18" s="678"/>
      <c r="AH18" s="679"/>
      <c r="AI18" s="677" t="s">
        <v>139</v>
      </c>
      <c r="AJ18" s="678"/>
      <c r="AK18" s="679"/>
      <c r="AL18" s="677" t="s">
        <v>138</v>
      </c>
      <c r="AM18" s="678"/>
      <c r="AN18" s="679"/>
      <c r="AO18" s="677" t="s">
        <v>141</v>
      </c>
      <c r="AP18" s="678"/>
      <c r="AQ18" s="678"/>
      <c r="AR18" s="679"/>
      <c r="AS18" s="677" t="s">
        <v>140</v>
      </c>
      <c r="AT18" s="678"/>
      <c r="AU18" s="678"/>
      <c r="AV18" s="679"/>
      <c r="AW18" s="677" t="s">
        <v>139</v>
      </c>
      <c r="AX18" s="678"/>
      <c r="AY18" s="679"/>
      <c r="AZ18" s="677" t="s">
        <v>138</v>
      </c>
      <c r="BA18" s="678"/>
      <c r="BB18" s="679"/>
      <c r="BC18" s="677"/>
      <c r="BD18" s="678"/>
      <c r="BE18" s="679"/>
      <c r="BF18" s="677"/>
      <c r="BG18" s="678"/>
      <c r="BH18" s="679"/>
      <c r="BI18" s="677" t="s">
        <v>137</v>
      </c>
      <c r="BJ18" s="678"/>
      <c r="BK18" s="678"/>
      <c r="BL18" s="679"/>
      <c r="BM18" s="677"/>
      <c r="BN18" s="678"/>
      <c r="BO18" s="679"/>
      <c r="BP18" s="677"/>
      <c r="BQ18" s="678"/>
      <c r="BR18" s="678"/>
      <c r="BS18" s="678"/>
      <c r="BT18" s="679"/>
      <c r="BU18" s="677"/>
      <c r="BV18" s="678"/>
      <c r="BW18" s="678"/>
      <c r="BX18" s="679"/>
      <c r="BY18" s="677"/>
      <c r="BZ18" s="678"/>
      <c r="CA18" s="678"/>
      <c r="CB18" s="679"/>
      <c r="CC18" s="677" t="s">
        <v>144</v>
      </c>
      <c r="CD18" s="678"/>
      <c r="CE18" s="678"/>
      <c r="CF18" s="679"/>
      <c r="CG18" s="677"/>
      <c r="CH18" s="678"/>
      <c r="CI18" s="679"/>
      <c r="CJ18" s="677" t="s">
        <v>139</v>
      </c>
      <c r="CK18" s="678"/>
      <c r="CL18" s="679"/>
      <c r="CM18" s="677" t="s">
        <v>138</v>
      </c>
      <c r="CN18" s="678"/>
      <c r="CO18" s="679"/>
      <c r="CP18" s="677" t="s">
        <v>143</v>
      </c>
      <c r="CQ18" s="678"/>
      <c r="CR18" s="678"/>
      <c r="CS18" s="679"/>
      <c r="CT18" s="677" t="s">
        <v>142</v>
      </c>
      <c r="CU18" s="678"/>
      <c r="CV18" s="678"/>
      <c r="CW18" s="679"/>
      <c r="CX18" s="677" t="s">
        <v>139</v>
      </c>
      <c r="CY18" s="678"/>
      <c r="CZ18" s="679"/>
      <c r="DA18" s="677" t="s">
        <v>138</v>
      </c>
      <c r="DB18" s="678"/>
      <c r="DC18" s="679"/>
      <c r="DD18" s="677" t="s">
        <v>141</v>
      </c>
      <c r="DE18" s="678"/>
      <c r="DF18" s="678"/>
      <c r="DG18" s="679"/>
      <c r="DH18" s="677" t="s">
        <v>140</v>
      </c>
      <c r="DI18" s="678"/>
      <c r="DJ18" s="678"/>
      <c r="DK18" s="679"/>
      <c r="DL18" s="677" t="s">
        <v>139</v>
      </c>
      <c r="DM18" s="678"/>
      <c r="DN18" s="679"/>
      <c r="DO18" s="677" t="s">
        <v>138</v>
      </c>
      <c r="DP18" s="678"/>
      <c r="DQ18" s="679"/>
      <c r="DR18" s="677"/>
      <c r="DS18" s="678"/>
      <c r="DT18" s="679"/>
      <c r="DU18" s="677"/>
      <c r="DV18" s="678"/>
      <c r="DW18" s="679"/>
      <c r="DX18" s="677" t="s">
        <v>137</v>
      </c>
      <c r="DY18" s="678"/>
      <c r="DZ18" s="678"/>
      <c r="EA18" s="679"/>
      <c r="EB18" s="677"/>
      <c r="EC18" s="678"/>
      <c r="ED18" s="679"/>
    </row>
    <row r="19" spans="1:134" s="46" customFormat="1" ht="10.5">
      <c r="A19" s="682"/>
      <c r="B19" s="682"/>
      <c r="C19" s="682"/>
      <c r="D19" s="680"/>
      <c r="E19" s="680"/>
      <c r="F19" s="680"/>
      <c r="G19" s="680"/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1"/>
      <c r="U19" s="677" t="s">
        <v>133</v>
      </c>
      <c r="V19" s="678"/>
      <c r="W19" s="679"/>
      <c r="X19" s="677" t="s">
        <v>132</v>
      </c>
      <c r="Y19" s="678"/>
      <c r="Z19" s="679"/>
      <c r="AA19" s="677"/>
      <c r="AB19" s="678"/>
      <c r="AC19" s="678"/>
      <c r="AD19" s="679"/>
      <c r="AE19" s="677" t="s">
        <v>135</v>
      </c>
      <c r="AF19" s="678"/>
      <c r="AG19" s="678"/>
      <c r="AH19" s="679"/>
      <c r="AI19" s="677" t="s">
        <v>133</v>
      </c>
      <c r="AJ19" s="678"/>
      <c r="AK19" s="679"/>
      <c r="AL19" s="677" t="s">
        <v>132</v>
      </c>
      <c r="AM19" s="678"/>
      <c r="AN19" s="679"/>
      <c r="AO19" s="677" t="s">
        <v>134</v>
      </c>
      <c r="AP19" s="678"/>
      <c r="AQ19" s="678"/>
      <c r="AR19" s="679"/>
      <c r="AS19" s="677"/>
      <c r="AT19" s="678"/>
      <c r="AU19" s="678"/>
      <c r="AV19" s="679"/>
      <c r="AW19" s="677" t="s">
        <v>133</v>
      </c>
      <c r="AX19" s="678"/>
      <c r="AY19" s="679"/>
      <c r="AZ19" s="677" t="s">
        <v>132</v>
      </c>
      <c r="BA19" s="678"/>
      <c r="BB19" s="679"/>
      <c r="BC19" s="677"/>
      <c r="BD19" s="678"/>
      <c r="BE19" s="679"/>
      <c r="BF19" s="677"/>
      <c r="BG19" s="678"/>
      <c r="BH19" s="679"/>
      <c r="BI19" s="677" t="s">
        <v>131</v>
      </c>
      <c r="BJ19" s="678"/>
      <c r="BK19" s="678"/>
      <c r="BL19" s="679"/>
      <c r="BM19" s="677"/>
      <c r="BN19" s="678"/>
      <c r="BO19" s="679"/>
      <c r="BP19" s="677"/>
      <c r="BQ19" s="678"/>
      <c r="BR19" s="678"/>
      <c r="BS19" s="678"/>
      <c r="BT19" s="679"/>
      <c r="BU19" s="677"/>
      <c r="BV19" s="678"/>
      <c r="BW19" s="678"/>
      <c r="BX19" s="679"/>
      <c r="BY19" s="677"/>
      <c r="BZ19" s="678"/>
      <c r="CA19" s="678"/>
      <c r="CB19" s="679"/>
      <c r="CC19" s="677" t="s">
        <v>136</v>
      </c>
      <c r="CD19" s="678"/>
      <c r="CE19" s="678"/>
      <c r="CF19" s="679"/>
      <c r="CG19" s="677"/>
      <c r="CH19" s="678"/>
      <c r="CI19" s="679"/>
      <c r="CJ19" s="677" t="s">
        <v>133</v>
      </c>
      <c r="CK19" s="678"/>
      <c r="CL19" s="679"/>
      <c r="CM19" s="677" t="s">
        <v>132</v>
      </c>
      <c r="CN19" s="678"/>
      <c r="CO19" s="679"/>
      <c r="CP19" s="677"/>
      <c r="CQ19" s="678"/>
      <c r="CR19" s="678"/>
      <c r="CS19" s="679"/>
      <c r="CT19" s="677" t="s">
        <v>135</v>
      </c>
      <c r="CU19" s="678"/>
      <c r="CV19" s="678"/>
      <c r="CW19" s="679"/>
      <c r="CX19" s="677" t="s">
        <v>133</v>
      </c>
      <c r="CY19" s="678"/>
      <c r="CZ19" s="679"/>
      <c r="DA19" s="677" t="s">
        <v>132</v>
      </c>
      <c r="DB19" s="678"/>
      <c r="DC19" s="679"/>
      <c r="DD19" s="677" t="s">
        <v>134</v>
      </c>
      <c r="DE19" s="678"/>
      <c r="DF19" s="678"/>
      <c r="DG19" s="679"/>
      <c r="DH19" s="677"/>
      <c r="DI19" s="678"/>
      <c r="DJ19" s="678"/>
      <c r="DK19" s="679"/>
      <c r="DL19" s="677" t="s">
        <v>133</v>
      </c>
      <c r="DM19" s="678"/>
      <c r="DN19" s="679"/>
      <c r="DO19" s="677" t="s">
        <v>132</v>
      </c>
      <c r="DP19" s="678"/>
      <c r="DQ19" s="679"/>
      <c r="DR19" s="677"/>
      <c r="DS19" s="678"/>
      <c r="DT19" s="679"/>
      <c r="DU19" s="677"/>
      <c r="DV19" s="678"/>
      <c r="DW19" s="679"/>
      <c r="DX19" s="677" t="s">
        <v>131</v>
      </c>
      <c r="DY19" s="678"/>
      <c r="DZ19" s="678"/>
      <c r="EA19" s="679"/>
      <c r="EB19" s="677"/>
      <c r="EC19" s="678"/>
      <c r="ED19" s="679"/>
    </row>
    <row r="20" spans="1:134" s="46" customFormat="1" ht="10.5">
      <c r="A20" s="682"/>
      <c r="B20" s="682"/>
      <c r="C20" s="682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0"/>
      <c r="P20" s="680"/>
      <c r="Q20" s="680"/>
      <c r="R20" s="680"/>
      <c r="S20" s="680"/>
      <c r="T20" s="681"/>
      <c r="U20" s="677" t="s">
        <v>127</v>
      </c>
      <c r="V20" s="678"/>
      <c r="W20" s="679"/>
      <c r="X20" s="677" t="s">
        <v>126</v>
      </c>
      <c r="Y20" s="678"/>
      <c r="Z20" s="679"/>
      <c r="AA20" s="677"/>
      <c r="AB20" s="678"/>
      <c r="AC20" s="678"/>
      <c r="AD20" s="679"/>
      <c r="AE20" s="677" t="s">
        <v>129</v>
      </c>
      <c r="AF20" s="678"/>
      <c r="AG20" s="678"/>
      <c r="AH20" s="679"/>
      <c r="AI20" s="677" t="s">
        <v>127</v>
      </c>
      <c r="AJ20" s="678"/>
      <c r="AK20" s="679"/>
      <c r="AL20" s="677" t="s">
        <v>126</v>
      </c>
      <c r="AM20" s="678"/>
      <c r="AN20" s="679"/>
      <c r="AO20" s="677" t="s">
        <v>128</v>
      </c>
      <c r="AP20" s="678"/>
      <c r="AQ20" s="678"/>
      <c r="AR20" s="679"/>
      <c r="AS20" s="677"/>
      <c r="AT20" s="678"/>
      <c r="AU20" s="678"/>
      <c r="AV20" s="679"/>
      <c r="AW20" s="677" t="s">
        <v>127</v>
      </c>
      <c r="AX20" s="678"/>
      <c r="AY20" s="679"/>
      <c r="AZ20" s="677" t="s">
        <v>126</v>
      </c>
      <c r="BA20" s="678"/>
      <c r="BB20" s="679"/>
      <c r="BC20" s="677"/>
      <c r="BD20" s="678"/>
      <c r="BE20" s="679"/>
      <c r="BF20" s="677"/>
      <c r="BG20" s="678"/>
      <c r="BH20" s="679"/>
      <c r="BI20" s="677"/>
      <c r="BJ20" s="678"/>
      <c r="BK20" s="678"/>
      <c r="BL20" s="679"/>
      <c r="BM20" s="677"/>
      <c r="BN20" s="678"/>
      <c r="BO20" s="679"/>
      <c r="BP20" s="677"/>
      <c r="BQ20" s="678"/>
      <c r="BR20" s="678"/>
      <c r="BS20" s="678"/>
      <c r="BT20" s="679"/>
      <c r="BU20" s="677"/>
      <c r="BV20" s="678"/>
      <c r="BW20" s="678"/>
      <c r="BX20" s="679"/>
      <c r="BY20" s="677"/>
      <c r="BZ20" s="678"/>
      <c r="CA20" s="678"/>
      <c r="CB20" s="679"/>
      <c r="CC20" s="677" t="s">
        <v>130</v>
      </c>
      <c r="CD20" s="678"/>
      <c r="CE20" s="678"/>
      <c r="CF20" s="679"/>
      <c r="CG20" s="677"/>
      <c r="CH20" s="678"/>
      <c r="CI20" s="679"/>
      <c r="CJ20" s="677" t="s">
        <v>127</v>
      </c>
      <c r="CK20" s="678"/>
      <c r="CL20" s="679"/>
      <c r="CM20" s="677" t="s">
        <v>126</v>
      </c>
      <c r="CN20" s="678"/>
      <c r="CO20" s="679"/>
      <c r="CP20" s="677"/>
      <c r="CQ20" s="678"/>
      <c r="CR20" s="678"/>
      <c r="CS20" s="679"/>
      <c r="CT20" s="677" t="s">
        <v>129</v>
      </c>
      <c r="CU20" s="678"/>
      <c r="CV20" s="678"/>
      <c r="CW20" s="679"/>
      <c r="CX20" s="677" t="s">
        <v>127</v>
      </c>
      <c r="CY20" s="678"/>
      <c r="CZ20" s="679"/>
      <c r="DA20" s="677" t="s">
        <v>126</v>
      </c>
      <c r="DB20" s="678"/>
      <c r="DC20" s="679"/>
      <c r="DD20" s="677" t="s">
        <v>128</v>
      </c>
      <c r="DE20" s="678"/>
      <c r="DF20" s="678"/>
      <c r="DG20" s="679"/>
      <c r="DH20" s="677"/>
      <c r="DI20" s="678"/>
      <c r="DJ20" s="678"/>
      <c r="DK20" s="679"/>
      <c r="DL20" s="677" t="s">
        <v>127</v>
      </c>
      <c r="DM20" s="678"/>
      <c r="DN20" s="679"/>
      <c r="DO20" s="677" t="s">
        <v>126</v>
      </c>
      <c r="DP20" s="678"/>
      <c r="DQ20" s="679"/>
      <c r="DR20" s="677"/>
      <c r="DS20" s="678"/>
      <c r="DT20" s="679"/>
      <c r="DU20" s="677"/>
      <c r="DV20" s="678"/>
      <c r="DW20" s="679"/>
      <c r="DX20" s="677"/>
      <c r="DY20" s="678"/>
      <c r="DZ20" s="678"/>
      <c r="EA20" s="679"/>
      <c r="EB20" s="677"/>
      <c r="EC20" s="678"/>
      <c r="ED20" s="679"/>
    </row>
    <row r="21" spans="1:134" s="46" customFormat="1" ht="10.5">
      <c r="A21" s="682"/>
      <c r="B21" s="682"/>
      <c r="C21" s="682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1"/>
      <c r="U21" s="677"/>
      <c r="V21" s="678"/>
      <c r="W21" s="679"/>
      <c r="X21" s="677" t="s">
        <v>123</v>
      </c>
      <c r="Y21" s="678"/>
      <c r="Z21" s="679"/>
      <c r="AA21" s="677"/>
      <c r="AB21" s="678"/>
      <c r="AC21" s="678"/>
      <c r="AD21" s="679"/>
      <c r="AE21" s="677" t="s">
        <v>125</v>
      </c>
      <c r="AF21" s="678"/>
      <c r="AG21" s="678"/>
      <c r="AH21" s="679"/>
      <c r="AI21" s="677"/>
      <c r="AJ21" s="678"/>
      <c r="AK21" s="679"/>
      <c r="AL21" s="677" t="s">
        <v>123</v>
      </c>
      <c r="AM21" s="678"/>
      <c r="AN21" s="679"/>
      <c r="AO21" s="677" t="s">
        <v>124</v>
      </c>
      <c r="AP21" s="678"/>
      <c r="AQ21" s="678"/>
      <c r="AR21" s="679"/>
      <c r="AS21" s="677"/>
      <c r="AT21" s="678"/>
      <c r="AU21" s="678"/>
      <c r="AV21" s="679"/>
      <c r="AW21" s="677"/>
      <c r="AX21" s="678"/>
      <c r="AY21" s="679"/>
      <c r="AZ21" s="677" t="s">
        <v>123</v>
      </c>
      <c r="BA21" s="678"/>
      <c r="BB21" s="679"/>
      <c r="BC21" s="677"/>
      <c r="BD21" s="678"/>
      <c r="BE21" s="679"/>
      <c r="BF21" s="677"/>
      <c r="BG21" s="678"/>
      <c r="BH21" s="679"/>
      <c r="BI21" s="677"/>
      <c r="BJ21" s="678"/>
      <c r="BK21" s="678"/>
      <c r="BL21" s="679"/>
      <c r="BM21" s="677"/>
      <c r="BN21" s="678"/>
      <c r="BO21" s="679"/>
      <c r="BP21" s="677"/>
      <c r="BQ21" s="678"/>
      <c r="BR21" s="678"/>
      <c r="BS21" s="678"/>
      <c r="BT21" s="679"/>
      <c r="BU21" s="677"/>
      <c r="BV21" s="678"/>
      <c r="BW21" s="678"/>
      <c r="BX21" s="679"/>
      <c r="BY21" s="677"/>
      <c r="BZ21" s="678"/>
      <c r="CA21" s="678"/>
      <c r="CB21" s="679"/>
      <c r="CC21" s="677"/>
      <c r="CD21" s="678"/>
      <c r="CE21" s="678"/>
      <c r="CF21" s="679"/>
      <c r="CG21" s="677"/>
      <c r="CH21" s="678"/>
      <c r="CI21" s="679"/>
      <c r="CJ21" s="677"/>
      <c r="CK21" s="678"/>
      <c r="CL21" s="679"/>
      <c r="CM21" s="677" t="s">
        <v>123</v>
      </c>
      <c r="CN21" s="678"/>
      <c r="CO21" s="679"/>
      <c r="CP21" s="677"/>
      <c r="CQ21" s="678"/>
      <c r="CR21" s="678"/>
      <c r="CS21" s="679"/>
      <c r="CT21" s="677" t="s">
        <v>125</v>
      </c>
      <c r="CU21" s="678"/>
      <c r="CV21" s="678"/>
      <c r="CW21" s="679"/>
      <c r="CX21" s="677"/>
      <c r="CY21" s="678"/>
      <c r="CZ21" s="679"/>
      <c r="DA21" s="677" t="s">
        <v>123</v>
      </c>
      <c r="DB21" s="678"/>
      <c r="DC21" s="679"/>
      <c r="DD21" s="677" t="s">
        <v>124</v>
      </c>
      <c r="DE21" s="678"/>
      <c r="DF21" s="678"/>
      <c r="DG21" s="679"/>
      <c r="DH21" s="677"/>
      <c r="DI21" s="678"/>
      <c r="DJ21" s="678"/>
      <c r="DK21" s="679"/>
      <c r="DL21" s="677"/>
      <c r="DM21" s="678"/>
      <c r="DN21" s="679"/>
      <c r="DO21" s="677" t="s">
        <v>123</v>
      </c>
      <c r="DP21" s="678"/>
      <c r="DQ21" s="679"/>
      <c r="DR21" s="677"/>
      <c r="DS21" s="678"/>
      <c r="DT21" s="679"/>
      <c r="DU21" s="677"/>
      <c r="DV21" s="678"/>
      <c r="DW21" s="679"/>
      <c r="DX21" s="677"/>
      <c r="DY21" s="678"/>
      <c r="DZ21" s="678"/>
      <c r="EA21" s="679"/>
      <c r="EB21" s="677"/>
      <c r="EC21" s="678"/>
      <c r="ED21" s="679"/>
    </row>
    <row r="22" spans="1:134" s="46" customFormat="1" ht="10.5">
      <c r="A22" s="682"/>
      <c r="B22" s="682"/>
      <c r="C22" s="682"/>
      <c r="D22" s="680"/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R22" s="680"/>
      <c r="S22" s="680"/>
      <c r="T22" s="681"/>
      <c r="U22" s="677"/>
      <c r="V22" s="678"/>
      <c r="W22" s="679"/>
      <c r="X22" s="677" t="s">
        <v>121</v>
      </c>
      <c r="Y22" s="678"/>
      <c r="Z22" s="679"/>
      <c r="AA22" s="677"/>
      <c r="AB22" s="678"/>
      <c r="AC22" s="678"/>
      <c r="AD22" s="679"/>
      <c r="AE22" s="677"/>
      <c r="AF22" s="678"/>
      <c r="AG22" s="678"/>
      <c r="AH22" s="679"/>
      <c r="AI22" s="677"/>
      <c r="AJ22" s="678"/>
      <c r="AK22" s="679"/>
      <c r="AL22" s="677" t="s">
        <v>121</v>
      </c>
      <c r="AM22" s="678"/>
      <c r="AN22" s="679"/>
      <c r="AO22" s="677" t="s">
        <v>122</v>
      </c>
      <c r="AP22" s="678"/>
      <c r="AQ22" s="678"/>
      <c r="AR22" s="679"/>
      <c r="AS22" s="677"/>
      <c r="AT22" s="678"/>
      <c r="AU22" s="678"/>
      <c r="AV22" s="679"/>
      <c r="AW22" s="677"/>
      <c r="AX22" s="678"/>
      <c r="AY22" s="679"/>
      <c r="AZ22" s="677" t="s">
        <v>121</v>
      </c>
      <c r="BA22" s="678"/>
      <c r="BB22" s="679"/>
      <c r="BC22" s="677"/>
      <c r="BD22" s="678"/>
      <c r="BE22" s="679"/>
      <c r="BF22" s="677"/>
      <c r="BG22" s="678"/>
      <c r="BH22" s="679"/>
      <c r="BI22" s="677"/>
      <c r="BJ22" s="678"/>
      <c r="BK22" s="678"/>
      <c r="BL22" s="679"/>
      <c r="BM22" s="677"/>
      <c r="BN22" s="678"/>
      <c r="BO22" s="679"/>
      <c r="BP22" s="677"/>
      <c r="BQ22" s="678"/>
      <c r="BR22" s="678"/>
      <c r="BS22" s="678"/>
      <c r="BT22" s="679"/>
      <c r="BU22" s="677"/>
      <c r="BV22" s="678"/>
      <c r="BW22" s="678"/>
      <c r="BX22" s="679"/>
      <c r="BY22" s="677"/>
      <c r="BZ22" s="678"/>
      <c r="CA22" s="678"/>
      <c r="CB22" s="679"/>
      <c r="CC22" s="677"/>
      <c r="CD22" s="678"/>
      <c r="CE22" s="678"/>
      <c r="CF22" s="679"/>
      <c r="CG22" s="677"/>
      <c r="CH22" s="678"/>
      <c r="CI22" s="679"/>
      <c r="CJ22" s="677"/>
      <c r="CK22" s="678"/>
      <c r="CL22" s="679"/>
      <c r="CM22" s="677" t="s">
        <v>121</v>
      </c>
      <c r="CN22" s="678"/>
      <c r="CO22" s="679"/>
      <c r="CP22" s="677"/>
      <c r="CQ22" s="678"/>
      <c r="CR22" s="678"/>
      <c r="CS22" s="679"/>
      <c r="CT22" s="677"/>
      <c r="CU22" s="678"/>
      <c r="CV22" s="678"/>
      <c r="CW22" s="679"/>
      <c r="CX22" s="677"/>
      <c r="CY22" s="678"/>
      <c r="CZ22" s="679"/>
      <c r="DA22" s="677" t="s">
        <v>121</v>
      </c>
      <c r="DB22" s="678"/>
      <c r="DC22" s="679"/>
      <c r="DD22" s="677" t="s">
        <v>122</v>
      </c>
      <c r="DE22" s="678"/>
      <c r="DF22" s="678"/>
      <c r="DG22" s="679"/>
      <c r="DH22" s="677"/>
      <c r="DI22" s="678"/>
      <c r="DJ22" s="678"/>
      <c r="DK22" s="679"/>
      <c r="DL22" s="677"/>
      <c r="DM22" s="678"/>
      <c r="DN22" s="679"/>
      <c r="DO22" s="677" t="s">
        <v>121</v>
      </c>
      <c r="DP22" s="678"/>
      <c r="DQ22" s="679"/>
      <c r="DR22" s="677"/>
      <c r="DS22" s="678"/>
      <c r="DT22" s="679"/>
      <c r="DU22" s="677"/>
      <c r="DV22" s="678"/>
      <c r="DW22" s="679"/>
      <c r="DX22" s="677"/>
      <c r="DY22" s="678"/>
      <c r="DZ22" s="678"/>
      <c r="EA22" s="679"/>
      <c r="EB22" s="677"/>
      <c r="EC22" s="678"/>
      <c r="ED22" s="679"/>
    </row>
    <row r="23" spans="1:134" s="46" customFormat="1" ht="10.5">
      <c r="A23" s="682"/>
      <c r="B23" s="682"/>
      <c r="C23" s="682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1"/>
      <c r="U23" s="677"/>
      <c r="V23" s="678"/>
      <c r="W23" s="679"/>
      <c r="X23" s="677"/>
      <c r="Y23" s="678"/>
      <c r="Z23" s="679"/>
      <c r="AA23" s="677"/>
      <c r="AB23" s="678"/>
      <c r="AC23" s="678"/>
      <c r="AD23" s="679"/>
      <c r="AE23" s="677"/>
      <c r="AF23" s="678"/>
      <c r="AG23" s="678"/>
      <c r="AH23" s="679"/>
      <c r="AI23" s="677"/>
      <c r="AJ23" s="678"/>
      <c r="AK23" s="679"/>
      <c r="AL23" s="677"/>
      <c r="AM23" s="678"/>
      <c r="AN23" s="679"/>
      <c r="AO23" s="677" t="s">
        <v>120</v>
      </c>
      <c r="AP23" s="678"/>
      <c r="AQ23" s="678"/>
      <c r="AR23" s="679"/>
      <c r="AS23" s="677"/>
      <c r="AT23" s="678"/>
      <c r="AU23" s="678"/>
      <c r="AV23" s="679"/>
      <c r="AW23" s="677"/>
      <c r="AX23" s="678"/>
      <c r="AY23" s="679"/>
      <c r="AZ23" s="677"/>
      <c r="BA23" s="678"/>
      <c r="BB23" s="679"/>
      <c r="BC23" s="677"/>
      <c r="BD23" s="678"/>
      <c r="BE23" s="679"/>
      <c r="BF23" s="677"/>
      <c r="BG23" s="678"/>
      <c r="BH23" s="679"/>
      <c r="BI23" s="677"/>
      <c r="BJ23" s="678"/>
      <c r="BK23" s="678"/>
      <c r="BL23" s="679"/>
      <c r="BM23" s="677"/>
      <c r="BN23" s="678"/>
      <c r="BO23" s="679"/>
      <c r="BP23" s="677"/>
      <c r="BQ23" s="678"/>
      <c r="BR23" s="678"/>
      <c r="BS23" s="678"/>
      <c r="BT23" s="679"/>
      <c r="BU23" s="677"/>
      <c r="BV23" s="678"/>
      <c r="BW23" s="678"/>
      <c r="BX23" s="679"/>
      <c r="BY23" s="677"/>
      <c r="BZ23" s="678"/>
      <c r="CA23" s="678"/>
      <c r="CB23" s="679"/>
      <c r="CC23" s="677"/>
      <c r="CD23" s="678"/>
      <c r="CE23" s="678"/>
      <c r="CF23" s="679"/>
      <c r="CG23" s="677"/>
      <c r="CH23" s="678"/>
      <c r="CI23" s="679"/>
      <c r="CJ23" s="677"/>
      <c r="CK23" s="678"/>
      <c r="CL23" s="679"/>
      <c r="CM23" s="677"/>
      <c r="CN23" s="678"/>
      <c r="CO23" s="679"/>
      <c r="CP23" s="677"/>
      <c r="CQ23" s="678"/>
      <c r="CR23" s="678"/>
      <c r="CS23" s="679"/>
      <c r="CT23" s="677"/>
      <c r="CU23" s="678"/>
      <c r="CV23" s="678"/>
      <c r="CW23" s="679"/>
      <c r="CX23" s="677"/>
      <c r="CY23" s="678"/>
      <c r="CZ23" s="679"/>
      <c r="DA23" s="677"/>
      <c r="DB23" s="678"/>
      <c r="DC23" s="679"/>
      <c r="DD23" s="677" t="s">
        <v>120</v>
      </c>
      <c r="DE23" s="678"/>
      <c r="DF23" s="678"/>
      <c r="DG23" s="679"/>
      <c r="DH23" s="677"/>
      <c r="DI23" s="678"/>
      <c r="DJ23" s="678"/>
      <c r="DK23" s="679"/>
      <c r="DL23" s="677"/>
      <c r="DM23" s="678"/>
      <c r="DN23" s="679"/>
      <c r="DO23" s="677"/>
      <c r="DP23" s="678"/>
      <c r="DQ23" s="679"/>
      <c r="DR23" s="677"/>
      <c r="DS23" s="678"/>
      <c r="DT23" s="679"/>
      <c r="DU23" s="677"/>
      <c r="DV23" s="678"/>
      <c r="DW23" s="679"/>
      <c r="DX23" s="677"/>
      <c r="DY23" s="678"/>
      <c r="DZ23" s="678"/>
      <c r="EA23" s="679"/>
      <c r="EB23" s="677"/>
      <c r="EC23" s="678"/>
      <c r="ED23" s="679"/>
    </row>
    <row r="24" spans="1:134" s="46" customFormat="1" ht="10.5">
      <c r="A24" s="682"/>
      <c r="B24" s="682"/>
      <c r="C24" s="682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1"/>
      <c r="U24" s="677"/>
      <c r="V24" s="678"/>
      <c r="W24" s="679"/>
      <c r="X24" s="677"/>
      <c r="Y24" s="678"/>
      <c r="Z24" s="679"/>
      <c r="AA24" s="677"/>
      <c r="AB24" s="678"/>
      <c r="AC24" s="678"/>
      <c r="AD24" s="679"/>
      <c r="AE24" s="677"/>
      <c r="AF24" s="678"/>
      <c r="AG24" s="678"/>
      <c r="AH24" s="679"/>
      <c r="AI24" s="677"/>
      <c r="AJ24" s="678"/>
      <c r="AK24" s="679"/>
      <c r="AL24" s="677"/>
      <c r="AM24" s="678"/>
      <c r="AN24" s="679"/>
      <c r="AO24" s="677" t="s">
        <v>119</v>
      </c>
      <c r="AP24" s="678"/>
      <c r="AQ24" s="678"/>
      <c r="AR24" s="679"/>
      <c r="AS24" s="677"/>
      <c r="AT24" s="678"/>
      <c r="AU24" s="678"/>
      <c r="AV24" s="679"/>
      <c r="AW24" s="677"/>
      <c r="AX24" s="678"/>
      <c r="AY24" s="679"/>
      <c r="AZ24" s="677"/>
      <c r="BA24" s="678"/>
      <c r="BB24" s="679"/>
      <c r="BC24" s="677"/>
      <c r="BD24" s="678"/>
      <c r="BE24" s="679"/>
      <c r="BF24" s="677"/>
      <c r="BG24" s="678"/>
      <c r="BH24" s="679"/>
      <c r="BI24" s="677"/>
      <c r="BJ24" s="678"/>
      <c r="BK24" s="678"/>
      <c r="BL24" s="679"/>
      <c r="BM24" s="677"/>
      <c r="BN24" s="678"/>
      <c r="BO24" s="679"/>
      <c r="BP24" s="677"/>
      <c r="BQ24" s="678"/>
      <c r="BR24" s="678"/>
      <c r="BS24" s="678"/>
      <c r="BT24" s="679"/>
      <c r="BU24" s="677"/>
      <c r="BV24" s="678"/>
      <c r="BW24" s="678"/>
      <c r="BX24" s="679"/>
      <c r="BY24" s="677"/>
      <c r="BZ24" s="678"/>
      <c r="CA24" s="678"/>
      <c r="CB24" s="679"/>
      <c r="CC24" s="677"/>
      <c r="CD24" s="678"/>
      <c r="CE24" s="678"/>
      <c r="CF24" s="679"/>
      <c r="CG24" s="677"/>
      <c r="CH24" s="678"/>
      <c r="CI24" s="679"/>
      <c r="CJ24" s="677"/>
      <c r="CK24" s="678"/>
      <c r="CL24" s="679"/>
      <c r="CM24" s="677"/>
      <c r="CN24" s="678"/>
      <c r="CO24" s="679"/>
      <c r="CP24" s="677"/>
      <c r="CQ24" s="678"/>
      <c r="CR24" s="678"/>
      <c r="CS24" s="679"/>
      <c r="CT24" s="677"/>
      <c r="CU24" s="678"/>
      <c r="CV24" s="678"/>
      <c r="CW24" s="679"/>
      <c r="CX24" s="677"/>
      <c r="CY24" s="678"/>
      <c r="CZ24" s="679"/>
      <c r="DA24" s="677"/>
      <c r="DB24" s="678"/>
      <c r="DC24" s="679"/>
      <c r="DD24" s="677" t="s">
        <v>119</v>
      </c>
      <c r="DE24" s="678"/>
      <c r="DF24" s="678"/>
      <c r="DG24" s="679"/>
      <c r="DH24" s="677"/>
      <c r="DI24" s="678"/>
      <c r="DJ24" s="678"/>
      <c r="DK24" s="679"/>
      <c r="DL24" s="677"/>
      <c r="DM24" s="678"/>
      <c r="DN24" s="679"/>
      <c r="DO24" s="677"/>
      <c r="DP24" s="678"/>
      <c r="DQ24" s="679"/>
      <c r="DR24" s="677"/>
      <c r="DS24" s="678"/>
      <c r="DT24" s="679"/>
      <c r="DU24" s="677"/>
      <c r="DV24" s="678"/>
      <c r="DW24" s="679"/>
      <c r="DX24" s="677"/>
      <c r="DY24" s="678"/>
      <c r="DZ24" s="678"/>
      <c r="EA24" s="679"/>
      <c r="EB24" s="677"/>
      <c r="EC24" s="678"/>
      <c r="ED24" s="679"/>
    </row>
    <row r="25" spans="1:134" s="46" customFormat="1" ht="11.25">
      <c r="A25" s="791"/>
      <c r="B25" s="792"/>
      <c r="C25" s="793"/>
      <c r="D25" s="811" t="s">
        <v>95</v>
      </c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2"/>
      <c r="T25" s="813"/>
      <c r="U25" s="791"/>
      <c r="V25" s="792"/>
      <c r="W25" s="793"/>
      <c r="X25" s="791"/>
      <c r="Y25" s="792"/>
      <c r="Z25" s="793"/>
      <c r="AA25" s="791"/>
      <c r="AB25" s="792"/>
      <c r="AC25" s="792"/>
      <c r="AD25" s="793"/>
      <c r="AE25" s="791"/>
      <c r="AF25" s="792"/>
      <c r="AG25" s="792"/>
      <c r="AH25" s="793"/>
      <c r="AI25" s="791"/>
      <c r="AJ25" s="792"/>
      <c r="AK25" s="793"/>
      <c r="AL25" s="791"/>
      <c r="AM25" s="792"/>
      <c r="AN25" s="793"/>
      <c r="AO25" s="791"/>
      <c r="AP25" s="792"/>
      <c r="AQ25" s="792"/>
      <c r="AR25" s="793"/>
      <c r="AS25" s="791"/>
      <c r="AT25" s="792"/>
      <c r="AU25" s="792"/>
      <c r="AV25" s="793"/>
      <c r="AW25" s="791"/>
      <c r="AX25" s="792"/>
      <c r="AY25" s="793"/>
      <c r="AZ25" s="791"/>
      <c r="BA25" s="792"/>
      <c r="BB25" s="793"/>
      <c r="BC25" s="791"/>
      <c r="BD25" s="792"/>
      <c r="BE25" s="793"/>
      <c r="BF25" s="791"/>
      <c r="BG25" s="792"/>
      <c r="BH25" s="793"/>
      <c r="BI25" s="791"/>
      <c r="BJ25" s="792"/>
      <c r="BK25" s="792"/>
      <c r="BL25" s="793"/>
      <c r="BM25" s="791"/>
      <c r="BN25" s="792"/>
      <c r="BO25" s="793"/>
      <c r="BP25" s="814">
        <f>SUM(BU25:CF25)</f>
        <v>102.30098100000001</v>
      </c>
      <c r="BQ25" s="815"/>
      <c r="BR25" s="815"/>
      <c r="BS25" s="815"/>
      <c r="BT25" s="816"/>
      <c r="BU25" s="814">
        <f>BU28+BU38+BU53</f>
        <v>8.290109999999999</v>
      </c>
      <c r="BV25" s="815"/>
      <c r="BW25" s="815"/>
      <c r="BX25" s="816"/>
      <c r="BY25" s="814">
        <f>BY28+BY38+BY53</f>
        <v>14.348788</v>
      </c>
      <c r="BZ25" s="815"/>
      <c r="CA25" s="815"/>
      <c r="CB25" s="816"/>
      <c r="CC25" s="814">
        <f>CC28+CC38+CC53</f>
        <v>79.66208300000001</v>
      </c>
      <c r="CD25" s="815"/>
      <c r="CE25" s="815"/>
      <c r="CF25" s="816"/>
      <c r="CG25" s="791"/>
      <c r="CH25" s="792"/>
      <c r="CI25" s="793"/>
      <c r="CJ25" s="791"/>
      <c r="CK25" s="792"/>
      <c r="CL25" s="793"/>
      <c r="CM25" s="791"/>
      <c r="CN25" s="792"/>
      <c r="CO25" s="793"/>
      <c r="CP25" s="791"/>
      <c r="CQ25" s="792"/>
      <c r="CR25" s="792"/>
      <c r="CS25" s="793"/>
      <c r="CT25" s="791"/>
      <c r="CU25" s="792"/>
      <c r="CV25" s="792"/>
      <c r="CW25" s="793"/>
      <c r="CX25" s="791"/>
      <c r="CY25" s="792"/>
      <c r="CZ25" s="793"/>
      <c r="DA25" s="791"/>
      <c r="DB25" s="792"/>
      <c r="DC25" s="793"/>
      <c r="DD25" s="791"/>
      <c r="DE25" s="792"/>
      <c r="DF25" s="792"/>
      <c r="DG25" s="793"/>
      <c r="DH25" s="791"/>
      <c r="DI25" s="792"/>
      <c r="DJ25" s="792"/>
      <c r="DK25" s="793"/>
      <c r="DL25" s="791"/>
      <c r="DM25" s="792"/>
      <c r="DN25" s="793"/>
      <c r="DO25" s="791"/>
      <c r="DP25" s="792"/>
      <c r="DQ25" s="793"/>
      <c r="DR25" s="791"/>
      <c r="DS25" s="792"/>
      <c r="DT25" s="793"/>
      <c r="DU25" s="791"/>
      <c r="DV25" s="792"/>
      <c r="DW25" s="793"/>
      <c r="DX25" s="791"/>
      <c r="DY25" s="792"/>
      <c r="DZ25" s="792"/>
      <c r="EA25" s="793"/>
      <c r="EB25" s="791"/>
      <c r="EC25" s="792"/>
      <c r="ED25" s="793"/>
    </row>
    <row r="26" spans="1:134" s="43" customFormat="1" ht="10.5">
      <c r="A26" s="785" t="s">
        <v>0</v>
      </c>
      <c r="B26" s="786"/>
      <c r="C26" s="787"/>
      <c r="D26" s="798" t="s">
        <v>118</v>
      </c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05"/>
      <c r="V26" s="706"/>
      <c r="W26" s="707"/>
      <c r="X26" s="705"/>
      <c r="Y26" s="706"/>
      <c r="Z26" s="707"/>
      <c r="AA26" s="717"/>
      <c r="AB26" s="718"/>
      <c r="AC26" s="718"/>
      <c r="AD26" s="719"/>
      <c r="AE26" s="717"/>
      <c r="AF26" s="718"/>
      <c r="AG26" s="718"/>
      <c r="AH26" s="719"/>
      <c r="AI26" s="705"/>
      <c r="AJ26" s="706"/>
      <c r="AK26" s="707"/>
      <c r="AL26" s="705"/>
      <c r="AM26" s="706"/>
      <c r="AN26" s="707"/>
      <c r="AO26" s="717"/>
      <c r="AP26" s="718"/>
      <c r="AQ26" s="718"/>
      <c r="AR26" s="719"/>
      <c r="AS26" s="717"/>
      <c r="AT26" s="718"/>
      <c r="AU26" s="718"/>
      <c r="AV26" s="719"/>
      <c r="AW26" s="705"/>
      <c r="AX26" s="706"/>
      <c r="AY26" s="707"/>
      <c r="AZ26" s="705"/>
      <c r="BA26" s="706"/>
      <c r="BB26" s="707"/>
      <c r="BC26" s="705"/>
      <c r="BD26" s="706"/>
      <c r="BE26" s="707"/>
      <c r="BF26" s="705"/>
      <c r="BG26" s="706"/>
      <c r="BH26" s="707"/>
      <c r="BI26" s="717"/>
      <c r="BJ26" s="718"/>
      <c r="BK26" s="718"/>
      <c r="BL26" s="719"/>
      <c r="BM26" s="705"/>
      <c r="BN26" s="706"/>
      <c r="BO26" s="707"/>
      <c r="BP26" s="717"/>
      <c r="BQ26" s="718"/>
      <c r="BR26" s="718"/>
      <c r="BS26" s="718"/>
      <c r="BT26" s="719"/>
      <c r="BU26" s="717"/>
      <c r="BV26" s="718"/>
      <c r="BW26" s="718"/>
      <c r="BX26" s="719"/>
      <c r="BY26" s="717"/>
      <c r="BZ26" s="718"/>
      <c r="CA26" s="718"/>
      <c r="CB26" s="719"/>
      <c r="CC26" s="717"/>
      <c r="CD26" s="718"/>
      <c r="CE26" s="718"/>
      <c r="CF26" s="719"/>
      <c r="CG26" s="717"/>
      <c r="CH26" s="718"/>
      <c r="CI26" s="719"/>
      <c r="CJ26" s="705"/>
      <c r="CK26" s="706"/>
      <c r="CL26" s="707"/>
      <c r="CM26" s="705"/>
      <c r="CN26" s="706"/>
      <c r="CO26" s="707"/>
      <c r="CP26" s="717"/>
      <c r="CQ26" s="718"/>
      <c r="CR26" s="718"/>
      <c r="CS26" s="719"/>
      <c r="CT26" s="717"/>
      <c r="CU26" s="718"/>
      <c r="CV26" s="718"/>
      <c r="CW26" s="719"/>
      <c r="CX26" s="705"/>
      <c r="CY26" s="706"/>
      <c r="CZ26" s="707"/>
      <c r="DA26" s="705"/>
      <c r="DB26" s="706"/>
      <c r="DC26" s="707"/>
      <c r="DD26" s="717"/>
      <c r="DE26" s="718"/>
      <c r="DF26" s="718"/>
      <c r="DG26" s="719"/>
      <c r="DH26" s="717"/>
      <c r="DI26" s="718"/>
      <c r="DJ26" s="718"/>
      <c r="DK26" s="719"/>
      <c r="DL26" s="705"/>
      <c r="DM26" s="706"/>
      <c r="DN26" s="707"/>
      <c r="DO26" s="705"/>
      <c r="DP26" s="706"/>
      <c r="DQ26" s="707"/>
      <c r="DR26" s="705"/>
      <c r="DS26" s="706"/>
      <c r="DT26" s="707"/>
      <c r="DU26" s="705"/>
      <c r="DV26" s="706"/>
      <c r="DW26" s="707"/>
      <c r="DX26" s="717"/>
      <c r="DY26" s="718"/>
      <c r="DZ26" s="718"/>
      <c r="EA26" s="719"/>
      <c r="EB26" s="705"/>
      <c r="EC26" s="706"/>
      <c r="ED26" s="707"/>
    </row>
    <row r="27" spans="1:134" s="43" customFormat="1" ht="10.5">
      <c r="A27" s="788"/>
      <c r="B27" s="789"/>
      <c r="C27" s="790"/>
      <c r="D27" s="799" t="s">
        <v>117</v>
      </c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08"/>
      <c r="V27" s="709"/>
      <c r="W27" s="710"/>
      <c r="X27" s="708"/>
      <c r="Y27" s="709"/>
      <c r="Z27" s="710"/>
      <c r="AA27" s="720"/>
      <c r="AB27" s="721"/>
      <c r="AC27" s="721"/>
      <c r="AD27" s="722"/>
      <c r="AE27" s="720"/>
      <c r="AF27" s="721"/>
      <c r="AG27" s="721"/>
      <c r="AH27" s="722"/>
      <c r="AI27" s="708"/>
      <c r="AJ27" s="709"/>
      <c r="AK27" s="710"/>
      <c r="AL27" s="708"/>
      <c r="AM27" s="709"/>
      <c r="AN27" s="710"/>
      <c r="AO27" s="720"/>
      <c r="AP27" s="721"/>
      <c r="AQ27" s="721"/>
      <c r="AR27" s="722"/>
      <c r="AS27" s="720"/>
      <c r="AT27" s="721"/>
      <c r="AU27" s="721"/>
      <c r="AV27" s="722"/>
      <c r="AW27" s="708"/>
      <c r="AX27" s="709"/>
      <c r="AY27" s="710"/>
      <c r="AZ27" s="708"/>
      <c r="BA27" s="709"/>
      <c r="BB27" s="710"/>
      <c r="BC27" s="708"/>
      <c r="BD27" s="709"/>
      <c r="BE27" s="710"/>
      <c r="BF27" s="708"/>
      <c r="BG27" s="709"/>
      <c r="BH27" s="710"/>
      <c r="BI27" s="720"/>
      <c r="BJ27" s="721"/>
      <c r="BK27" s="721"/>
      <c r="BL27" s="722"/>
      <c r="BM27" s="708"/>
      <c r="BN27" s="709"/>
      <c r="BO27" s="710"/>
      <c r="BP27" s="720"/>
      <c r="BQ27" s="721"/>
      <c r="BR27" s="721"/>
      <c r="BS27" s="721"/>
      <c r="BT27" s="722"/>
      <c r="BU27" s="720"/>
      <c r="BV27" s="721"/>
      <c r="BW27" s="721"/>
      <c r="BX27" s="722"/>
      <c r="BY27" s="720"/>
      <c r="BZ27" s="721"/>
      <c r="CA27" s="721"/>
      <c r="CB27" s="722"/>
      <c r="CC27" s="720"/>
      <c r="CD27" s="721"/>
      <c r="CE27" s="721"/>
      <c r="CF27" s="722"/>
      <c r="CG27" s="720"/>
      <c r="CH27" s="721"/>
      <c r="CI27" s="722"/>
      <c r="CJ27" s="708"/>
      <c r="CK27" s="709"/>
      <c r="CL27" s="710"/>
      <c r="CM27" s="708"/>
      <c r="CN27" s="709"/>
      <c r="CO27" s="710"/>
      <c r="CP27" s="720"/>
      <c r="CQ27" s="721"/>
      <c r="CR27" s="721"/>
      <c r="CS27" s="722"/>
      <c r="CT27" s="720"/>
      <c r="CU27" s="721"/>
      <c r="CV27" s="721"/>
      <c r="CW27" s="722"/>
      <c r="CX27" s="708"/>
      <c r="CY27" s="709"/>
      <c r="CZ27" s="710"/>
      <c r="DA27" s="708"/>
      <c r="DB27" s="709"/>
      <c r="DC27" s="710"/>
      <c r="DD27" s="720"/>
      <c r="DE27" s="721"/>
      <c r="DF27" s="721"/>
      <c r="DG27" s="722"/>
      <c r="DH27" s="720"/>
      <c r="DI27" s="721"/>
      <c r="DJ27" s="721"/>
      <c r="DK27" s="722"/>
      <c r="DL27" s="708"/>
      <c r="DM27" s="709"/>
      <c r="DN27" s="710"/>
      <c r="DO27" s="708"/>
      <c r="DP27" s="709"/>
      <c r="DQ27" s="710"/>
      <c r="DR27" s="708"/>
      <c r="DS27" s="709"/>
      <c r="DT27" s="710"/>
      <c r="DU27" s="708"/>
      <c r="DV27" s="709"/>
      <c r="DW27" s="710"/>
      <c r="DX27" s="720"/>
      <c r="DY27" s="721"/>
      <c r="DZ27" s="721"/>
      <c r="EA27" s="722"/>
      <c r="EB27" s="708"/>
      <c r="EC27" s="709"/>
      <c r="ED27" s="710"/>
    </row>
    <row r="28" spans="1:134" s="43" customFormat="1" ht="10.5">
      <c r="A28" s="775" t="s">
        <v>13</v>
      </c>
      <c r="B28" s="776"/>
      <c r="C28" s="777"/>
      <c r="D28" s="801" t="s">
        <v>63</v>
      </c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1"/>
      <c r="U28" s="693"/>
      <c r="V28" s="694"/>
      <c r="W28" s="695"/>
      <c r="X28" s="693"/>
      <c r="Y28" s="694"/>
      <c r="Z28" s="695"/>
      <c r="AA28" s="693"/>
      <c r="AB28" s="694"/>
      <c r="AC28" s="694"/>
      <c r="AD28" s="695"/>
      <c r="AE28" s="693"/>
      <c r="AF28" s="694"/>
      <c r="AG28" s="694"/>
      <c r="AH28" s="695"/>
      <c r="AI28" s="693"/>
      <c r="AJ28" s="694"/>
      <c r="AK28" s="695"/>
      <c r="AL28" s="693"/>
      <c r="AM28" s="694"/>
      <c r="AN28" s="695"/>
      <c r="AO28" s="693"/>
      <c r="AP28" s="694"/>
      <c r="AQ28" s="694"/>
      <c r="AR28" s="695"/>
      <c r="AS28" s="693"/>
      <c r="AT28" s="694"/>
      <c r="AU28" s="694"/>
      <c r="AV28" s="695"/>
      <c r="AW28" s="693"/>
      <c r="AX28" s="694"/>
      <c r="AY28" s="695"/>
      <c r="AZ28" s="693"/>
      <c r="BA28" s="694"/>
      <c r="BB28" s="695"/>
      <c r="BC28" s="693"/>
      <c r="BD28" s="694"/>
      <c r="BE28" s="695"/>
      <c r="BF28" s="693"/>
      <c r="BG28" s="694"/>
      <c r="BH28" s="695"/>
      <c r="BI28" s="693"/>
      <c r="BJ28" s="694"/>
      <c r="BK28" s="694"/>
      <c r="BL28" s="695"/>
      <c r="BM28" s="693"/>
      <c r="BN28" s="694"/>
      <c r="BO28" s="695"/>
      <c r="BP28" s="734">
        <f>SUM(BU28:CF29)</f>
        <v>80.895544</v>
      </c>
      <c r="BQ28" s="735"/>
      <c r="BR28" s="735"/>
      <c r="BS28" s="735"/>
      <c r="BT28" s="736"/>
      <c r="BU28" s="734">
        <f>SUM(BU30:BX32)</f>
        <v>1.8969999999999998</v>
      </c>
      <c r="BV28" s="735"/>
      <c r="BW28" s="735"/>
      <c r="BX28" s="736"/>
      <c r="BY28" s="734">
        <f>SUM(BY30:CB32)</f>
        <v>7.6191</v>
      </c>
      <c r="BZ28" s="735"/>
      <c r="CA28" s="735"/>
      <c r="CB28" s="736"/>
      <c r="CC28" s="734">
        <f>SUM(CC30:CF32)</f>
        <v>71.379444</v>
      </c>
      <c r="CD28" s="735"/>
      <c r="CE28" s="735"/>
      <c r="CF28" s="736"/>
      <c r="CG28" s="693"/>
      <c r="CH28" s="694"/>
      <c r="CI28" s="695"/>
      <c r="CJ28" s="693"/>
      <c r="CK28" s="694"/>
      <c r="CL28" s="695"/>
      <c r="CM28" s="693"/>
      <c r="CN28" s="694"/>
      <c r="CO28" s="695"/>
      <c r="CP28" s="693"/>
      <c r="CQ28" s="694"/>
      <c r="CR28" s="694"/>
      <c r="CS28" s="695"/>
      <c r="CT28" s="693"/>
      <c r="CU28" s="694"/>
      <c r="CV28" s="694"/>
      <c r="CW28" s="695"/>
      <c r="CX28" s="693"/>
      <c r="CY28" s="694"/>
      <c r="CZ28" s="695"/>
      <c r="DA28" s="693"/>
      <c r="DB28" s="694"/>
      <c r="DC28" s="695"/>
      <c r="DD28" s="693"/>
      <c r="DE28" s="694"/>
      <c r="DF28" s="694"/>
      <c r="DG28" s="695"/>
      <c r="DH28" s="693"/>
      <c r="DI28" s="694"/>
      <c r="DJ28" s="694"/>
      <c r="DK28" s="695"/>
      <c r="DL28" s="693"/>
      <c r="DM28" s="694"/>
      <c r="DN28" s="695"/>
      <c r="DO28" s="693"/>
      <c r="DP28" s="694"/>
      <c r="DQ28" s="695"/>
      <c r="DR28" s="693"/>
      <c r="DS28" s="694"/>
      <c r="DT28" s="695"/>
      <c r="DU28" s="693"/>
      <c r="DV28" s="694"/>
      <c r="DW28" s="695"/>
      <c r="DX28" s="693"/>
      <c r="DY28" s="694"/>
      <c r="DZ28" s="694"/>
      <c r="EA28" s="695"/>
      <c r="EB28" s="693"/>
      <c r="EC28" s="694"/>
      <c r="ED28" s="695"/>
    </row>
    <row r="29" spans="1:134" s="43" customFormat="1" ht="10.5">
      <c r="A29" s="778"/>
      <c r="B29" s="779"/>
      <c r="C29" s="780"/>
      <c r="D29" s="800" t="s">
        <v>12</v>
      </c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696"/>
      <c r="V29" s="697"/>
      <c r="W29" s="698"/>
      <c r="X29" s="696"/>
      <c r="Y29" s="697"/>
      <c r="Z29" s="698"/>
      <c r="AA29" s="696"/>
      <c r="AB29" s="697"/>
      <c r="AC29" s="697"/>
      <c r="AD29" s="698"/>
      <c r="AE29" s="696"/>
      <c r="AF29" s="697"/>
      <c r="AG29" s="697"/>
      <c r="AH29" s="698"/>
      <c r="AI29" s="696"/>
      <c r="AJ29" s="697"/>
      <c r="AK29" s="698"/>
      <c r="AL29" s="696"/>
      <c r="AM29" s="697"/>
      <c r="AN29" s="698"/>
      <c r="AO29" s="696"/>
      <c r="AP29" s="697"/>
      <c r="AQ29" s="697"/>
      <c r="AR29" s="698"/>
      <c r="AS29" s="696"/>
      <c r="AT29" s="697"/>
      <c r="AU29" s="697"/>
      <c r="AV29" s="698"/>
      <c r="AW29" s="696"/>
      <c r="AX29" s="697"/>
      <c r="AY29" s="698"/>
      <c r="AZ29" s="696"/>
      <c r="BA29" s="697"/>
      <c r="BB29" s="698"/>
      <c r="BC29" s="696"/>
      <c r="BD29" s="697"/>
      <c r="BE29" s="698"/>
      <c r="BF29" s="696"/>
      <c r="BG29" s="697"/>
      <c r="BH29" s="698"/>
      <c r="BI29" s="696"/>
      <c r="BJ29" s="697"/>
      <c r="BK29" s="697"/>
      <c r="BL29" s="698"/>
      <c r="BM29" s="696"/>
      <c r="BN29" s="697"/>
      <c r="BO29" s="698"/>
      <c r="BP29" s="737"/>
      <c r="BQ29" s="738"/>
      <c r="BR29" s="738"/>
      <c r="BS29" s="738"/>
      <c r="BT29" s="739"/>
      <c r="BU29" s="737"/>
      <c r="BV29" s="738"/>
      <c r="BW29" s="738"/>
      <c r="BX29" s="739"/>
      <c r="BY29" s="737"/>
      <c r="BZ29" s="738"/>
      <c r="CA29" s="738"/>
      <c r="CB29" s="739"/>
      <c r="CC29" s="737"/>
      <c r="CD29" s="738"/>
      <c r="CE29" s="738"/>
      <c r="CF29" s="739"/>
      <c r="CG29" s="696"/>
      <c r="CH29" s="697"/>
      <c r="CI29" s="698"/>
      <c r="CJ29" s="696"/>
      <c r="CK29" s="697"/>
      <c r="CL29" s="698"/>
      <c r="CM29" s="696"/>
      <c r="CN29" s="697"/>
      <c r="CO29" s="698"/>
      <c r="CP29" s="696"/>
      <c r="CQ29" s="697"/>
      <c r="CR29" s="697"/>
      <c r="CS29" s="698"/>
      <c r="CT29" s="696"/>
      <c r="CU29" s="697"/>
      <c r="CV29" s="697"/>
      <c r="CW29" s="698"/>
      <c r="CX29" s="696"/>
      <c r="CY29" s="697"/>
      <c r="CZ29" s="698"/>
      <c r="DA29" s="696"/>
      <c r="DB29" s="697"/>
      <c r="DC29" s="698"/>
      <c r="DD29" s="696"/>
      <c r="DE29" s="697"/>
      <c r="DF29" s="697"/>
      <c r="DG29" s="698"/>
      <c r="DH29" s="696"/>
      <c r="DI29" s="697"/>
      <c r="DJ29" s="697"/>
      <c r="DK29" s="698"/>
      <c r="DL29" s="696"/>
      <c r="DM29" s="697"/>
      <c r="DN29" s="698"/>
      <c r="DO29" s="696"/>
      <c r="DP29" s="697"/>
      <c r="DQ29" s="698"/>
      <c r="DR29" s="696"/>
      <c r="DS29" s="697"/>
      <c r="DT29" s="698"/>
      <c r="DU29" s="696"/>
      <c r="DV29" s="697"/>
      <c r="DW29" s="698"/>
      <c r="DX29" s="696"/>
      <c r="DY29" s="697"/>
      <c r="DZ29" s="697"/>
      <c r="EA29" s="698"/>
      <c r="EB29" s="696"/>
      <c r="EC29" s="697"/>
      <c r="ED29" s="698"/>
    </row>
    <row r="30" spans="1:134" s="43" customFormat="1" ht="33.75" customHeight="1">
      <c r="A30" s="663" t="s">
        <v>0</v>
      </c>
      <c r="B30" s="664"/>
      <c r="C30" s="665"/>
      <c r="D30" s="666" t="s">
        <v>616</v>
      </c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8"/>
      <c r="U30" s="653"/>
      <c r="V30" s="654"/>
      <c r="W30" s="655"/>
      <c r="X30" s="653"/>
      <c r="Y30" s="654"/>
      <c r="Z30" s="655"/>
      <c r="AA30" s="653"/>
      <c r="AB30" s="654"/>
      <c r="AC30" s="654"/>
      <c r="AD30" s="655"/>
      <c r="AE30" s="653"/>
      <c r="AF30" s="654"/>
      <c r="AG30" s="654"/>
      <c r="AH30" s="655"/>
      <c r="AI30" s="659" t="s">
        <v>675</v>
      </c>
      <c r="AJ30" s="657"/>
      <c r="AK30" s="658"/>
      <c r="AL30" s="656">
        <v>25</v>
      </c>
      <c r="AM30" s="657"/>
      <c r="AN30" s="658"/>
      <c r="AO30" s="653"/>
      <c r="AP30" s="654"/>
      <c r="AQ30" s="654"/>
      <c r="AR30" s="655"/>
      <c r="AS30" s="653"/>
      <c r="AT30" s="654"/>
      <c r="AU30" s="654"/>
      <c r="AV30" s="655"/>
      <c r="AW30" s="653"/>
      <c r="AX30" s="654"/>
      <c r="AY30" s="655"/>
      <c r="AZ30" s="653"/>
      <c r="BA30" s="654"/>
      <c r="BB30" s="655"/>
      <c r="BC30" s="653"/>
      <c r="BD30" s="654"/>
      <c r="BE30" s="655"/>
      <c r="BF30" s="653"/>
      <c r="BG30" s="654"/>
      <c r="BH30" s="655"/>
      <c r="BI30" s="653"/>
      <c r="BJ30" s="654"/>
      <c r="BK30" s="654"/>
      <c r="BL30" s="655"/>
      <c r="BM30" s="653"/>
      <c r="BN30" s="654"/>
      <c r="BO30" s="655"/>
      <c r="BP30" s="641">
        <f>SUM(BU30:CF30)</f>
        <v>9.540000000000001</v>
      </c>
      <c r="BQ30" s="642"/>
      <c r="BR30" s="642"/>
      <c r="BS30" s="642"/>
      <c r="BT30" s="643"/>
      <c r="BU30" s="641">
        <v>0.54</v>
      </c>
      <c r="BV30" s="642"/>
      <c r="BW30" s="642"/>
      <c r="BX30" s="643"/>
      <c r="BY30" s="641">
        <f>2.2-0.05*3-0.1*3</f>
        <v>1.7500000000000002</v>
      </c>
      <c r="BZ30" s="642"/>
      <c r="CA30" s="642"/>
      <c r="CB30" s="643"/>
      <c r="CC30" s="641">
        <f>10.4-0.95*3-0.1*3</f>
        <v>7.250000000000001</v>
      </c>
      <c r="CD30" s="642"/>
      <c r="CE30" s="642"/>
      <c r="CF30" s="643"/>
      <c r="CG30" s="653"/>
      <c r="CH30" s="654"/>
      <c r="CI30" s="655"/>
      <c r="CJ30" s="653"/>
      <c r="CK30" s="654"/>
      <c r="CL30" s="655"/>
      <c r="CM30" s="653"/>
      <c r="CN30" s="654"/>
      <c r="CO30" s="655"/>
      <c r="CP30" s="653"/>
      <c r="CQ30" s="654"/>
      <c r="CR30" s="654"/>
      <c r="CS30" s="655"/>
      <c r="CT30" s="653"/>
      <c r="CU30" s="654"/>
      <c r="CV30" s="654"/>
      <c r="CW30" s="655"/>
      <c r="CX30" s="650" t="s">
        <v>617</v>
      </c>
      <c r="CY30" s="651"/>
      <c r="CZ30" s="652"/>
      <c r="DA30" s="656">
        <v>25</v>
      </c>
      <c r="DB30" s="657"/>
      <c r="DC30" s="658"/>
      <c r="DD30" s="653"/>
      <c r="DE30" s="654"/>
      <c r="DF30" s="654"/>
      <c r="DG30" s="655"/>
      <c r="DH30" s="653"/>
      <c r="DI30" s="654"/>
      <c r="DJ30" s="654"/>
      <c r="DK30" s="655"/>
      <c r="DL30" s="653"/>
      <c r="DM30" s="654"/>
      <c r="DN30" s="655"/>
      <c r="DO30" s="653"/>
      <c r="DP30" s="654"/>
      <c r="DQ30" s="655"/>
      <c r="DR30" s="653"/>
      <c r="DS30" s="654"/>
      <c r="DT30" s="655"/>
      <c r="DU30" s="653"/>
      <c r="DV30" s="654"/>
      <c r="DW30" s="655"/>
      <c r="DX30" s="653"/>
      <c r="DY30" s="654"/>
      <c r="DZ30" s="654"/>
      <c r="EA30" s="655"/>
      <c r="EB30" s="653"/>
      <c r="EC30" s="654"/>
      <c r="ED30" s="655"/>
    </row>
    <row r="31" spans="1:134" s="34" customFormat="1" ht="25.5" customHeight="1">
      <c r="A31" s="784" t="s">
        <v>1</v>
      </c>
      <c r="B31" s="784"/>
      <c r="C31" s="784"/>
      <c r="D31" s="666" t="s">
        <v>96</v>
      </c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8"/>
      <c r="U31" s="660"/>
      <c r="V31" s="661"/>
      <c r="W31" s="662"/>
      <c r="X31" s="704"/>
      <c r="Y31" s="704"/>
      <c r="Z31" s="704"/>
      <c r="AA31" s="704"/>
      <c r="AB31" s="704"/>
      <c r="AC31" s="704"/>
      <c r="AD31" s="704"/>
      <c r="AE31" s="704"/>
      <c r="AF31" s="704"/>
      <c r="AG31" s="704"/>
      <c r="AH31" s="704"/>
      <c r="AI31" s="743">
        <v>1978</v>
      </c>
      <c r="AJ31" s="743"/>
      <c r="AK31" s="743"/>
      <c r="AL31" s="743">
        <v>25</v>
      </c>
      <c r="AM31" s="743"/>
      <c r="AN31" s="743"/>
      <c r="AO31" s="704"/>
      <c r="AP31" s="704"/>
      <c r="AQ31" s="704"/>
      <c r="AR31" s="704"/>
      <c r="AS31" s="704"/>
      <c r="AT31" s="704"/>
      <c r="AU31" s="704"/>
      <c r="AV31" s="704"/>
      <c r="AW31" s="704"/>
      <c r="AX31" s="704"/>
      <c r="AY31" s="704"/>
      <c r="AZ31" s="704"/>
      <c r="BA31" s="704"/>
      <c r="BB31" s="704"/>
      <c r="BC31" s="704"/>
      <c r="BD31" s="704"/>
      <c r="BE31" s="704"/>
      <c r="BF31" s="704"/>
      <c r="BG31" s="704"/>
      <c r="BH31" s="704"/>
      <c r="BI31" s="704"/>
      <c r="BJ31" s="704"/>
      <c r="BK31" s="704"/>
      <c r="BL31" s="704"/>
      <c r="BM31" s="704"/>
      <c r="BN31" s="704"/>
      <c r="BO31" s="704"/>
      <c r="BP31" s="733">
        <f>SUM(BU31:CF31)</f>
        <v>18.370003999999998</v>
      </c>
      <c r="BQ31" s="733"/>
      <c r="BR31" s="733"/>
      <c r="BS31" s="733"/>
      <c r="BT31" s="733"/>
      <c r="BU31" s="733">
        <f>0.5*1.18</f>
        <v>0.59</v>
      </c>
      <c r="BV31" s="733"/>
      <c r="BW31" s="733"/>
      <c r="BX31" s="733"/>
      <c r="BY31" s="733">
        <v>1.4332</v>
      </c>
      <c r="BZ31" s="733"/>
      <c r="CA31" s="733"/>
      <c r="CB31" s="733"/>
      <c r="CC31" s="733">
        <f>15.0678*1.18-BY31</f>
        <v>16.346804</v>
      </c>
      <c r="CD31" s="733"/>
      <c r="CE31" s="733"/>
      <c r="CF31" s="733"/>
      <c r="CG31" s="704"/>
      <c r="CH31" s="704"/>
      <c r="CI31" s="704"/>
      <c r="CJ31" s="704"/>
      <c r="CK31" s="704"/>
      <c r="CL31" s="704"/>
      <c r="CM31" s="704"/>
      <c r="CN31" s="704"/>
      <c r="CO31" s="704"/>
      <c r="CP31" s="704"/>
      <c r="CQ31" s="704"/>
      <c r="CR31" s="704"/>
      <c r="CS31" s="704"/>
      <c r="CT31" s="704"/>
      <c r="CU31" s="704"/>
      <c r="CV31" s="704"/>
      <c r="CW31" s="704"/>
      <c r="CX31" s="743">
        <v>2018</v>
      </c>
      <c r="CY31" s="743"/>
      <c r="CZ31" s="743"/>
      <c r="DA31" s="743">
        <v>25</v>
      </c>
      <c r="DB31" s="743"/>
      <c r="DC31" s="743"/>
      <c r="DD31" s="704"/>
      <c r="DE31" s="704"/>
      <c r="DF31" s="704"/>
      <c r="DG31" s="704"/>
      <c r="DH31" s="704"/>
      <c r="DI31" s="704"/>
      <c r="DJ31" s="704"/>
      <c r="DK31" s="704"/>
      <c r="DL31" s="704"/>
      <c r="DM31" s="704"/>
      <c r="DN31" s="704"/>
      <c r="DO31" s="704"/>
      <c r="DP31" s="704"/>
      <c r="DQ31" s="704"/>
      <c r="DR31" s="704"/>
      <c r="DS31" s="704"/>
      <c r="DT31" s="704"/>
      <c r="DU31" s="704"/>
      <c r="DV31" s="704"/>
      <c r="DW31" s="704"/>
      <c r="DX31" s="704"/>
      <c r="DY31" s="704"/>
      <c r="DZ31" s="704"/>
      <c r="EA31" s="704"/>
      <c r="EB31" s="704"/>
      <c r="EC31" s="704"/>
      <c r="ED31" s="704"/>
    </row>
    <row r="32" spans="1:134" s="34" customFormat="1" ht="24" customHeight="1">
      <c r="A32" s="663" t="s">
        <v>98</v>
      </c>
      <c r="B32" s="664"/>
      <c r="C32" s="665"/>
      <c r="D32" s="666" t="s">
        <v>100</v>
      </c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8"/>
      <c r="U32" s="660"/>
      <c r="V32" s="661"/>
      <c r="W32" s="662"/>
      <c r="X32" s="660"/>
      <c r="Y32" s="661"/>
      <c r="Z32" s="662"/>
      <c r="AA32" s="660"/>
      <c r="AB32" s="661"/>
      <c r="AC32" s="661"/>
      <c r="AD32" s="662"/>
      <c r="AE32" s="660"/>
      <c r="AF32" s="661"/>
      <c r="AG32" s="661"/>
      <c r="AH32" s="662"/>
      <c r="AI32" s="675">
        <v>1977</v>
      </c>
      <c r="AJ32" s="670"/>
      <c r="AK32" s="671"/>
      <c r="AL32" s="669">
        <v>25</v>
      </c>
      <c r="AM32" s="670"/>
      <c r="AN32" s="671"/>
      <c r="AO32" s="660"/>
      <c r="AP32" s="661"/>
      <c r="AQ32" s="661"/>
      <c r="AR32" s="662"/>
      <c r="AS32" s="660"/>
      <c r="AT32" s="661"/>
      <c r="AU32" s="661"/>
      <c r="AV32" s="662"/>
      <c r="AW32" s="660"/>
      <c r="AX32" s="661"/>
      <c r="AY32" s="662"/>
      <c r="AZ32" s="660"/>
      <c r="BA32" s="661"/>
      <c r="BB32" s="662"/>
      <c r="BC32" s="660"/>
      <c r="BD32" s="661"/>
      <c r="BE32" s="662"/>
      <c r="BF32" s="660"/>
      <c r="BG32" s="661"/>
      <c r="BH32" s="662"/>
      <c r="BI32" s="660"/>
      <c r="BJ32" s="661"/>
      <c r="BK32" s="661"/>
      <c r="BL32" s="662"/>
      <c r="BM32" s="660"/>
      <c r="BN32" s="661"/>
      <c r="BO32" s="662"/>
      <c r="BP32" s="672">
        <f>SUM(BU32:CF32)</f>
        <v>52.98554</v>
      </c>
      <c r="BQ32" s="673"/>
      <c r="BR32" s="673"/>
      <c r="BS32" s="673"/>
      <c r="BT32" s="674"/>
      <c r="BU32" s="672">
        <f>0.65*1.18</f>
        <v>0.767</v>
      </c>
      <c r="BV32" s="673"/>
      <c r="BW32" s="673"/>
      <c r="BX32" s="674"/>
      <c r="BY32" s="672">
        <f>4.4359</f>
        <v>4.4359</v>
      </c>
      <c r="BZ32" s="673"/>
      <c r="CA32" s="673"/>
      <c r="CB32" s="674"/>
      <c r="CC32" s="672">
        <f>44.253*1.18-BY32</f>
        <v>47.78264</v>
      </c>
      <c r="CD32" s="673"/>
      <c r="CE32" s="673"/>
      <c r="CF32" s="674"/>
      <c r="CG32" s="660"/>
      <c r="CH32" s="661"/>
      <c r="CI32" s="662"/>
      <c r="CJ32" s="660"/>
      <c r="CK32" s="661"/>
      <c r="CL32" s="662"/>
      <c r="CM32" s="660"/>
      <c r="CN32" s="661"/>
      <c r="CO32" s="662"/>
      <c r="CP32" s="660"/>
      <c r="CQ32" s="661"/>
      <c r="CR32" s="661"/>
      <c r="CS32" s="662"/>
      <c r="CT32" s="660"/>
      <c r="CU32" s="661"/>
      <c r="CV32" s="661"/>
      <c r="CW32" s="662"/>
      <c r="CX32" s="669">
        <v>2019</v>
      </c>
      <c r="CY32" s="670"/>
      <c r="CZ32" s="671"/>
      <c r="DA32" s="669">
        <v>25</v>
      </c>
      <c r="DB32" s="670"/>
      <c r="DC32" s="671"/>
      <c r="DD32" s="660"/>
      <c r="DE32" s="661"/>
      <c r="DF32" s="661"/>
      <c r="DG32" s="662"/>
      <c r="DH32" s="660"/>
      <c r="DI32" s="661"/>
      <c r="DJ32" s="661"/>
      <c r="DK32" s="662"/>
      <c r="DL32" s="660"/>
      <c r="DM32" s="661"/>
      <c r="DN32" s="662"/>
      <c r="DO32" s="660"/>
      <c r="DP32" s="661"/>
      <c r="DQ32" s="662"/>
      <c r="DR32" s="660"/>
      <c r="DS32" s="661"/>
      <c r="DT32" s="662"/>
      <c r="DU32" s="660"/>
      <c r="DV32" s="661"/>
      <c r="DW32" s="662"/>
      <c r="DX32" s="660"/>
      <c r="DY32" s="661"/>
      <c r="DZ32" s="661"/>
      <c r="EA32" s="662"/>
      <c r="EB32" s="660"/>
      <c r="EC32" s="661"/>
      <c r="ED32" s="662"/>
    </row>
    <row r="33" spans="1:134" s="43" customFormat="1" ht="10.5">
      <c r="A33" s="764" t="s">
        <v>17</v>
      </c>
      <c r="B33" s="765"/>
      <c r="C33" s="766"/>
      <c r="D33" s="770" t="s">
        <v>116</v>
      </c>
      <c r="E33" s="770"/>
      <c r="F33" s="770"/>
      <c r="G33" s="770"/>
      <c r="H33" s="770"/>
      <c r="I33" s="770"/>
      <c r="J33" s="770"/>
      <c r="K33" s="770"/>
      <c r="L33" s="770"/>
      <c r="M33" s="770"/>
      <c r="N33" s="770"/>
      <c r="O33" s="770"/>
      <c r="P33" s="770"/>
      <c r="Q33" s="770"/>
      <c r="R33" s="770"/>
      <c r="S33" s="770"/>
      <c r="T33" s="770"/>
      <c r="U33" s="683"/>
      <c r="V33" s="684"/>
      <c r="W33" s="685"/>
      <c r="X33" s="683"/>
      <c r="Y33" s="684"/>
      <c r="Z33" s="685"/>
      <c r="AA33" s="683"/>
      <c r="AB33" s="684"/>
      <c r="AC33" s="684"/>
      <c r="AD33" s="685"/>
      <c r="AE33" s="683"/>
      <c r="AF33" s="684"/>
      <c r="AG33" s="684"/>
      <c r="AH33" s="685"/>
      <c r="AI33" s="744"/>
      <c r="AJ33" s="745"/>
      <c r="AK33" s="746"/>
      <c r="AL33" s="744"/>
      <c r="AM33" s="745"/>
      <c r="AN33" s="746"/>
      <c r="AO33" s="693"/>
      <c r="AP33" s="694"/>
      <c r="AQ33" s="694"/>
      <c r="AR33" s="695"/>
      <c r="AS33" s="693"/>
      <c r="AT33" s="694"/>
      <c r="AU33" s="694"/>
      <c r="AV33" s="695"/>
      <c r="AW33" s="693"/>
      <c r="AX33" s="694"/>
      <c r="AY33" s="695"/>
      <c r="AZ33" s="693"/>
      <c r="BA33" s="694"/>
      <c r="BB33" s="695"/>
      <c r="BC33" s="693"/>
      <c r="BD33" s="694"/>
      <c r="BE33" s="695"/>
      <c r="BF33" s="693"/>
      <c r="BG33" s="694"/>
      <c r="BH33" s="695"/>
      <c r="BI33" s="693"/>
      <c r="BJ33" s="694"/>
      <c r="BK33" s="694"/>
      <c r="BL33" s="695"/>
      <c r="BM33" s="693"/>
      <c r="BN33" s="694"/>
      <c r="BO33" s="695"/>
      <c r="BP33" s="683"/>
      <c r="BQ33" s="684"/>
      <c r="BR33" s="684"/>
      <c r="BS33" s="684"/>
      <c r="BT33" s="685"/>
      <c r="BU33" s="683"/>
      <c r="BV33" s="684"/>
      <c r="BW33" s="684"/>
      <c r="BX33" s="685"/>
      <c r="BY33" s="683"/>
      <c r="BZ33" s="684"/>
      <c r="CA33" s="684"/>
      <c r="CB33" s="685"/>
      <c r="CC33" s="683"/>
      <c r="CD33" s="684"/>
      <c r="CE33" s="684"/>
      <c r="CF33" s="685"/>
      <c r="CG33" s="693"/>
      <c r="CH33" s="694"/>
      <c r="CI33" s="695"/>
      <c r="CJ33" s="693"/>
      <c r="CK33" s="694"/>
      <c r="CL33" s="695"/>
      <c r="CM33" s="693"/>
      <c r="CN33" s="694"/>
      <c r="CO33" s="695"/>
      <c r="CP33" s="693"/>
      <c r="CQ33" s="694"/>
      <c r="CR33" s="694"/>
      <c r="CS33" s="695"/>
      <c r="CT33" s="693"/>
      <c r="CU33" s="694"/>
      <c r="CV33" s="694"/>
      <c r="CW33" s="695"/>
      <c r="CX33" s="744"/>
      <c r="CY33" s="745"/>
      <c r="CZ33" s="746"/>
      <c r="DA33" s="744"/>
      <c r="DB33" s="745"/>
      <c r="DC33" s="746"/>
      <c r="DD33" s="693"/>
      <c r="DE33" s="694"/>
      <c r="DF33" s="694"/>
      <c r="DG33" s="695"/>
      <c r="DH33" s="693"/>
      <c r="DI33" s="694"/>
      <c r="DJ33" s="694"/>
      <c r="DK33" s="695"/>
      <c r="DL33" s="693"/>
      <c r="DM33" s="694"/>
      <c r="DN33" s="695"/>
      <c r="DO33" s="693"/>
      <c r="DP33" s="694"/>
      <c r="DQ33" s="695"/>
      <c r="DR33" s="693"/>
      <c r="DS33" s="694"/>
      <c r="DT33" s="695"/>
      <c r="DU33" s="693"/>
      <c r="DV33" s="694"/>
      <c r="DW33" s="695"/>
      <c r="DX33" s="693"/>
      <c r="DY33" s="694"/>
      <c r="DZ33" s="694"/>
      <c r="EA33" s="695"/>
      <c r="EB33" s="693"/>
      <c r="EC33" s="694"/>
      <c r="ED33" s="695"/>
    </row>
    <row r="34" spans="1:134" s="43" customFormat="1" ht="10.5">
      <c r="A34" s="781"/>
      <c r="B34" s="782"/>
      <c r="C34" s="783"/>
      <c r="D34" s="802" t="s">
        <v>115</v>
      </c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686"/>
      <c r="V34" s="687"/>
      <c r="W34" s="688"/>
      <c r="X34" s="686"/>
      <c r="Y34" s="687"/>
      <c r="Z34" s="688"/>
      <c r="AA34" s="686"/>
      <c r="AB34" s="687"/>
      <c r="AC34" s="687"/>
      <c r="AD34" s="688"/>
      <c r="AE34" s="686"/>
      <c r="AF34" s="687"/>
      <c r="AG34" s="687"/>
      <c r="AH34" s="688"/>
      <c r="AI34" s="747"/>
      <c r="AJ34" s="748"/>
      <c r="AK34" s="749"/>
      <c r="AL34" s="747"/>
      <c r="AM34" s="748"/>
      <c r="AN34" s="749"/>
      <c r="AO34" s="696"/>
      <c r="AP34" s="697"/>
      <c r="AQ34" s="697"/>
      <c r="AR34" s="698"/>
      <c r="AS34" s="696"/>
      <c r="AT34" s="697"/>
      <c r="AU34" s="697"/>
      <c r="AV34" s="698"/>
      <c r="AW34" s="696"/>
      <c r="AX34" s="697"/>
      <c r="AY34" s="698"/>
      <c r="AZ34" s="696"/>
      <c r="BA34" s="697"/>
      <c r="BB34" s="698"/>
      <c r="BC34" s="696"/>
      <c r="BD34" s="697"/>
      <c r="BE34" s="698"/>
      <c r="BF34" s="696"/>
      <c r="BG34" s="697"/>
      <c r="BH34" s="698"/>
      <c r="BI34" s="696"/>
      <c r="BJ34" s="697"/>
      <c r="BK34" s="697"/>
      <c r="BL34" s="698"/>
      <c r="BM34" s="696"/>
      <c r="BN34" s="697"/>
      <c r="BO34" s="698"/>
      <c r="BP34" s="686"/>
      <c r="BQ34" s="687"/>
      <c r="BR34" s="687"/>
      <c r="BS34" s="687"/>
      <c r="BT34" s="688"/>
      <c r="BU34" s="686"/>
      <c r="BV34" s="687"/>
      <c r="BW34" s="687"/>
      <c r="BX34" s="688"/>
      <c r="BY34" s="686"/>
      <c r="BZ34" s="687"/>
      <c r="CA34" s="687"/>
      <c r="CB34" s="688"/>
      <c r="CC34" s="686"/>
      <c r="CD34" s="687"/>
      <c r="CE34" s="687"/>
      <c r="CF34" s="688"/>
      <c r="CG34" s="696"/>
      <c r="CH34" s="697"/>
      <c r="CI34" s="698"/>
      <c r="CJ34" s="696"/>
      <c r="CK34" s="697"/>
      <c r="CL34" s="698"/>
      <c r="CM34" s="696"/>
      <c r="CN34" s="697"/>
      <c r="CO34" s="698"/>
      <c r="CP34" s="696"/>
      <c r="CQ34" s="697"/>
      <c r="CR34" s="697"/>
      <c r="CS34" s="698"/>
      <c r="CT34" s="696"/>
      <c r="CU34" s="697"/>
      <c r="CV34" s="697"/>
      <c r="CW34" s="698"/>
      <c r="CX34" s="747"/>
      <c r="CY34" s="748"/>
      <c r="CZ34" s="749"/>
      <c r="DA34" s="747"/>
      <c r="DB34" s="748"/>
      <c r="DC34" s="749"/>
      <c r="DD34" s="696"/>
      <c r="DE34" s="697"/>
      <c r="DF34" s="697"/>
      <c r="DG34" s="698"/>
      <c r="DH34" s="696"/>
      <c r="DI34" s="697"/>
      <c r="DJ34" s="697"/>
      <c r="DK34" s="698"/>
      <c r="DL34" s="696"/>
      <c r="DM34" s="697"/>
      <c r="DN34" s="698"/>
      <c r="DO34" s="696"/>
      <c r="DP34" s="697"/>
      <c r="DQ34" s="698"/>
      <c r="DR34" s="696"/>
      <c r="DS34" s="697"/>
      <c r="DT34" s="698"/>
      <c r="DU34" s="696"/>
      <c r="DV34" s="697"/>
      <c r="DW34" s="698"/>
      <c r="DX34" s="696"/>
      <c r="DY34" s="697"/>
      <c r="DZ34" s="697"/>
      <c r="EA34" s="698"/>
      <c r="EB34" s="696"/>
      <c r="EC34" s="697"/>
      <c r="ED34" s="698"/>
    </row>
    <row r="35" spans="1:134" s="34" customFormat="1" ht="12" customHeight="1" hidden="1">
      <c r="A35" s="762" t="s">
        <v>0</v>
      </c>
      <c r="B35" s="762"/>
      <c r="C35" s="762"/>
      <c r="D35" s="763" t="s">
        <v>15</v>
      </c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690"/>
      <c r="V35" s="690"/>
      <c r="W35" s="690"/>
      <c r="X35" s="690"/>
      <c r="Y35" s="690"/>
      <c r="Z35" s="690"/>
      <c r="AA35" s="690"/>
      <c r="AB35" s="690"/>
      <c r="AC35" s="690"/>
      <c r="AD35" s="690"/>
      <c r="AE35" s="690"/>
      <c r="AF35" s="690"/>
      <c r="AG35" s="690"/>
      <c r="AH35" s="690"/>
      <c r="AI35" s="750"/>
      <c r="AJ35" s="750"/>
      <c r="AK35" s="750"/>
      <c r="AL35" s="750"/>
      <c r="AM35" s="750"/>
      <c r="AN35" s="750"/>
      <c r="AO35" s="700"/>
      <c r="AP35" s="700"/>
      <c r="AQ35" s="700"/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0"/>
      <c r="BD35" s="700"/>
      <c r="BE35" s="700"/>
      <c r="BF35" s="700"/>
      <c r="BG35" s="700"/>
      <c r="BH35" s="700"/>
      <c r="BI35" s="700"/>
      <c r="BJ35" s="700"/>
      <c r="BK35" s="700"/>
      <c r="BL35" s="700"/>
      <c r="BM35" s="700"/>
      <c r="BN35" s="700"/>
      <c r="BO35" s="700"/>
      <c r="BP35" s="690"/>
      <c r="BQ35" s="690"/>
      <c r="BR35" s="690"/>
      <c r="BS35" s="690"/>
      <c r="BT35" s="690"/>
      <c r="BU35" s="690"/>
      <c r="BV35" s="690"/>
      <c r="BW35" s="690"/>
      <c r="BX35" s="690"/>
      <c r="BY35" s="690"/>
      <c r="BZ35" s="690"/>
      <c r="CA35" s="690"/>
      <c r="CB35" s="690"/>
      <c r="CC35" s="690"/>
      <c r="CD35" s="690"/>
      <c r="CE35" s="690"/>
      <c r="CF35" s="690"/>
      <c r="CG35" s="700"/>
      <c r="CH35" s="700"/>
      <c r="CI35" s="700"/>
      <c r="CJ35" s="700"/>
      <c r="CK35" s="700"/>
      <c r="CL35" s="700"/>
      <c r="CM35" s="700"/>
      <c r="CN35" s="700"/>
      <c r="CO35" s="700"/>
      <c r="CP35" s="700"/>
      <c r="CQ35" s="700"/>
      <c r="CR35" s="700"/>
      <c r="CS35" s="700"/>
      <c r="CT35" s="700"/>
      <c r="CU35" s="700"/>
      <c r="CV35" s="700"/>
      <c r="CW35" s="700"/>
      <c r="CX35" s="750"/>
      <c r="CY35" s="750"/>
      <c r="CZ35" s="750"/>
      <c r="DA35" s="750"/>
      <c r="DB35" s="750"/>
      <c r="DC35" s="750"/>
      <c r="DD35" s="700"/>
      <c r="DE35" s="700"/>
      <c r="DF35" s="700"/>
      <c r="DG35" s="700"/>
      <c r="DH35" s="700"/>
      <c r="DI35" s="700"/>
      <c r="DJ35" s="700"/>
      <c r="DK35" s="700"/>
      <c r="DL35" s="700"/>
      <c r="DM35" s="700"/>
      <c r="DN35" s="700"/>
      <c r="DO35" s="700"/>
      <c r="DP35" s="700"/>
      <c r="DQ35" s="700"/>
      <c r="DR35" s="700"/>
      <c r="DS35" s="700"/>
      <c r="DT35" s="700"/>
      <c r="DU35" s="700"/>
      <c r="DV35" s="700"/>
      <c r="DW35" s="700"/>
      <c r="DX35" s="700"/>
      <c r="DY35" s="700"/>
      <c r="DZ35" s="700"/>
      <c r="EA35" s="700"/>
      <c r="EB35" s="700"/>
      <c r="EC35" s="700"/>
      <c r="ED35" s="700"/>
    </row>
    <row r="36" spans="1:134" s="34" customFormat="1" ht="12" customHeight="1" hidden="1">
      <c r="A36" s="762" t="s">
        <v>1</v>
      </c>
      <c r="B36" s="762"/>
      <c r="C36" s="762"/>
      <c r="D36" s="763" t="s">
        <v>16</v>
      </c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690"/>
      <c r="V36" s="690"/>
      <c r="W36" s="690"/>
      <c r="X36" s="690"/>
      <c r="Y36" s="690"/>
      <c r="Z36" s="690"/>
      <c r="AA36" s="690"/>
      <c r="AB36" s="690"/>
      <c r="AC36" s="690"/>
      <c r="AD36" s="690"/>
      <c r="AE36" s="690"/>
      <c r="AF36" s="690"/>
      <c r="AG36" s="690"/>
      <c r="AH36" s="690"/>
      <c r="AI36" s="750"/>
      <c r="AJ36" s="750"/>
      <c r="AK36" s="750"/>
      <c r="AL36" s="750"/>
      <c r="AM36" s="750"/>
      <c r="AN36" s="750"/>
      <c r="AO36" s="700"/>
      <c r="AP36" s="700"/>
      <c r="AQ36" s="700"/>
      <c r="AR36" s="700"/>
      <c r="AS36" s="700"/>
      <c r="AT36" s="700"/>
      <c r="AU36" s="700"/>
      <c r="AV36" s="700"/>
      <c r="AW36" s="700"/>
      <c r="AX36" s="700"/>
      <c r="AY36" s="700"/>
      <c r="AZ36" s="700"/>
      <c r="BA36" s="700"/>
      <c r="BB36" s="700"/>
      <c r="BC36" s="700"/>
      <c r="BD36" s="700"/>
      <c r="BE36" s="700"/>
      <c r="BF36" s="700"/>
      <c r="BG36" s="700"/>
      <c r="BH36" s="700"/>
      <c r="BI36" s="700"/>
      <c r="BJ36" s="700"/>
      <c r="BK36" s="700"/>
      <c r="BL36" s="700"/>
      <c r="BM36" s="700"/>
      <c r="BN36" s="700"/>
      <c r="BO36" s="700"/>
      <c r="BP36" s="690"/>
      <c r="BQ36" s="690"/>
      <c r="BR36" s="690"/>
      <c r="BS36" s="690"/>
      <c r="BT36" s="690"/>
      <c r="BU36" s="690"/>
      <c r="BV36" s="690"/>
      <c r="BW36" s="690"/>
      <c r="BX36" s="690"/>
      <c r="BY36" s="690"/>
      <c r="BZ36" s="690"/>
      <c r="CA36" s="690"/>
      <c r="CB36" s="690"/>
      <c r="CC36" s="690"/>
      <c r="CD36" s="690"/>
      <c r="CE36" s="690"/>
      <c r="CF36" s="690"/>
      <c r="CG36" s="700"/>
      <c r="CH36" s="700"/>
      <c r="CI36" s="700"/>
      <c r="CJ36" s="700"/>
      <c r="CK36" s="700"/>
      <c r="CL36" s="700"/>
      <c r="CM36" s="700"/>
      <c r="CN36" s="700"/>
      <c r="CO36" s="700"/>
      <c r="CP36" s="700"/>
      <c r="CQ36" s="700"/>
      <c r="CR36" s="700"/>
      <c r="CS36" s="700"/>
      <c r="CT36" s="700"/>
      <c r="CU36" s="700"/>
      <c r="CV36" s="700"/>
      <c r="CW36" s="700"/>
      <c r="CX36" s="750"/>
      <c r="CY36" s="750"/>
      <c r="CZ36" s="750"/>
      <c r="DA36" s="750"/>
      <c r="DB36" s="750"/>
      <c r="DC36" s="750"/>
      <c r="DD36" s="700"/>
      <c r="DE36" s="700"/>
      <c r="DF36" s="700"/>
      <c r="DG36" s="700"/>
      <c r="DH36" s="700"/>
      <c r="DI36" s="700"/>
      <c r="DJ36" s="700"/>
      <c r="DK36" s="700"/>
      <c r="DL36" s="700"/>
      <c r="DM36" s="700"/>
      <c r="DN36" s="700"/>
      <c r="DO36" s="700"/>
      <c r="DP36" s="700"/>
      <c r="DQ36" s="700"/>
      <c r="DR36" s="700"/>
      <c r="DS36" s="700"/>
      <c r="DT36" s="700"/>
      <c r="DU36" s="700"/>
      <c r="DV36" s="700"/>
      <c r="DW36" s="700"/>
      <c r="DX36" s="700"/>
      <c r="DY36" s="700"/>
      <c r="DZ36" s="700"/>
      <c r="EA36" s="700"/>
      <c r="EB36" s="700"/>
      <c r="EC36" s="700"/>
      <c r="ED36" s="700"/>
    </row>
    <row r="37" spans="1:134" s="34" customFormat="1" ht="12" customHeight="1" hidden="1">
      <c r="A37" s="762" t="s">
        <v>14</v>
      </c>
      <c r="B37" s="762"/>
      <c r="C37" s="762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690"/>
      <c r="V37" s="690"/>
      <c r="W37" s="690"/>
      <c r="X37" s="690"/>
      <c r="Y37" s="690"/>
      <c r="Z37" s="690"/>
      <c r="AA37" s="690"/>
      <c r="AB37" s="690"/>
      <c r="AC37" s="690"/>
      <c r="AD37" s="690"/>
      <c r="AE37" s="690"/>
      <c r="AF37" s="690"/>
      <c r="AG37" s="690"/>
      <c r="AH37" s="690"/>
      <c r="AI37" s="750"/>
      <c r="AJ37" s="750"/>
      <c r="AK37" s="750"/>
      <c r="AL37" s="750"/>
      <c r="AM37" s="750"/>
      <c r="AN37" s="750"/>
      <c r="AO37" s="700"/>
      <c r="AP37" s="700"/>
      <c r="AQ37" s="700"/>
      <c r="AR37" s="700"/>
      <c r="AS37" s="700"/>
      <c r="AT37" s="700"/>
      <c r="AU37" s="700"/>
      <c r="AV37" s="700"/>
      <c r="AW37" s="700"/>
      <c r="AX37" s="700"/>
      <c r="AY37" s="700"/>
      <c r="AZ37" s="700"/>
      <c r="BA37" s="700"/>
      <c r="BB37" s="700"/>
      <c r="BC37" s="700"/>
      <c r="BD37" s="700"/>
      <c r="BE37" s="700"/>
      <c r="BF37" s="700"/>
      <c r="BG37" s="700"/>
      <c r="BH37" s="700"/>
      <c r="BI37" s="700"/>
      <c r="BJ37" s="700"/>
      <c r="BK37" s="700"/>
      <c r="BL37" s="700"/>
      <c r="BM37" s="700"/>
      <c r="BN37" s="700"/>
      <c r="BO37" s="700"/>
      <c r="BP37" s="690"/>
      <c r="BQ37" s="690"/>
      <c r="BR37" s="690"/>
      <c r="BS37" s="690"/>
      <c r="BT37" s="690"/>
      <c r="BU37" s="690"/>
      <c r="BV37" s="690"/>
      <c r="BW37" s="690"/>
      <c r="BX37" s="690"/>
      <c r="BY37" s="690"/>
      <c r="BZ37" s="690"/>
      <c r="CA37" s="690"/>
      <c r="CB37" s="690"/>
      <c r="CC37" s="690"/>
      <c r="CD37" s="690"/>
      <c r="CE37" s="690"/>
      <c r="CF37" s="690"/>
      <c r="CG37" s="700"/>
      <c r="CH37" s="700"/>
      <c r="CI37" s="700"/>
      <c r="CJ37" s="700"/>
      <c r="CK37" s="700"/>
      <c r="CL37" s="700"/>
      <c r="CM37" s="700"/>
      <c r="CN37" s="700"/>
      <c r="CO37" s="700"/>
      <c r="CP37" s="700"/>
      <c r="CQ37" s="700"/>
      <c r="CR37" s="700"/>
      <c r="CS37" s="700"/>
      <c r="CT37" s="700"/>
      <c r="CU37" s="700"/>
      <c r="CV37" s="700"/>
      <c r="CW37" s="700"/>
      <c r="CX37" s="750"/>
      <c r="CY37" s="750"/>
      <c r="CZ37" s="750"/>
      <c r="DA37" s="750"/>
      <c r="DB37" s="750"/>
      <c r="DC37" s="750"/>
      <c r="DD37" s="700"/>
      <c r="DE37" s="700"/>
      <c r="DF37" s="700"/>
      <c r="DG37" s="700"/>
      <c r="DH37" s="700"/>
      <c r="DI37" s="700"/>
      <c r="DJ37" s="700"/>
      <c r="DK37" s="700"/>
      <c r="DL37" s="700"/>
      <c r="DM37" s="700"/>
      <c r="DN37" s="700"/>
      <c r="DO37" s="700"/>
      <c r="DP37" s="700"/>
      <c r="DQ37" s="700"/>
      <c r="DR37" s="700"/>
      <c r="DS37" s="700"/>
      <c r="DT37" s="700"/>
      <c r="DU37" s="700"/>
      <c r="DV37" s="700"/>
      <c r="DW37" s="700"/>
      <c r="DX37" s="700"/>
      <c r="DY37" s="700"/>
      <c r="DZ37" s="700"/>
      <c r="EA37" s="700"/>
      <c r="EB37" s="700"/>
      <c r="EC37" s="700"/>
      <c r="ED37" s="700"/>
    </row>
    <row r="38" spans="1:134" s="45" customFormat="1" ht="10.5">
      <c r="A38" s="775" t="s">
        <v>18</v>
      </c>
      <c r="B38" s="776"/>
      <c r="C38" s="777"/>
      <c r="D38" s="801" t="s">
        <v>114</v>
      </c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693"/>
      <c r="V38" s="694"/>
      <c r="W38" s="695"/>
      <c r="X38" s="693"/>
      <c r="Y38" s="694"/>
      <c r="Z38" s="695"/>
      <c r="AA38" s="693"/>
      <c r="AB38" s="694"/>
      <c r="AC38" s="694"/>
      <c r="AD38" s="695"/>
      <c r="AE38" s="693"/>
      <c r="AF38" s="694"/>
      <c r="AG38" s="694"/>
      <c r="AH38" s="695"/>
      <c r="AI38" s="751"/>
      <c r="AJ38" s="752"/>
      <c r="AK38" s="753"/>
      <c r="AL38" s="751"/>
      <c r="AM38" s="752"/>
      <c r="AN38" s="753"/>
      <c r="AO38" s="693"/>
      <c r="AP38" s="694"/>
      <c r="AQ38" s="694"/>
      <c r="AR38" s="695"/>
      <c r="AS38" s="693"/>
      <c r="AT38" s="694"/>
      <c r="AU38" s="694"/>
      <c r="AV38" s="695"/>
      <c r="AW38" s="693"/>
      <c r="AX38" s="694"/>
      <c r="AY38" s="695"/>
      <c r="AZ38" s="693"/>
      <c r="BA38" s="694"/>
      <c r="BB38" s="695"/>
      <c r="BC38" s="693"/>
      <c r="BD38" s="694"/>
      <c r="BE38" s="695"/>
      <c r="BF38" s="693"/>
      <c r="BG38" s="694"/>
      <c r="BH38" s="695"/>
      <c r="BI38" s="693"/>
      <c r="BJ38" s="694"/>
      <c r="BK38" s="694"/>
      <c r="BL38" s="695"/>
      <c r="BM38" s="693"/>
      <c r="BN38" s="694"/>
      <c r="BO38" s="695"/>
      <c r="BP38" s="734">
        <f>BP40</f>
        <v>16.521417</v>
      </c>
      <c r="BQ38" s="735"/>
      <c r="BR38" s="735"/>
      <c r="BS38" s="735"/>
      <c r="BT38" s="736"/>
      <c r="BU38" s="734">
        <f>BU40</f>
        <v>1.50909</v>
      </c>
      <c r="BV38" s="735"/>
      <c r="BW38" s="735"/>
      <c r="BX38" s="736"/>
      <c r="BY38" s="734">
        <f>BY40</f>
        <v>6.729688</v>
      </c>
      <c r="BZ38" s="735"/>
      <c r="CA38" s="735"/>
      <c r="CB38" s="736"/>
      <c r="CC38" s="734">
        <f>CC40</f>
        <v>8.282639</v>
      </c>
      <c r="CD38" s="735"/>
      <c r="CE38" s="735"/>
      <c r="CF38" s="736"/>
      <c r="CG38" s="693"/>
      <c r="CH38" s="694"/>
      <c r="CI38" s="695"/>
      <c r="CJ38" s="693"/>
      <c r="CK38" s="694"/>
      <c r="CL38" s="695"/>
      <c r="CM38" s="693"/>
      <c r="CN38" s="694"/>
      <c r="CO38" s="695"/>
      <c r="CP38" s="693"/>
      <c r="CQ38" s="694"/>
      <c r="CR38" s="694"/>
      <c r="CS38" s="695"/>
      <c r="CT38" s="693"/>
      <c r="CU38" s="694"/>
      <c r="CV38" s="694"/>
      <c r="CW38" s="695"/>
      <c r="CX38" s="751"/>
      <c r="CY38" s="752"/>
      <c r="CZ38" s="753"/>
      <c r="DA38" s="751"/>
      <c r="DB38" s="752"/>
      <c r="DC38" s="753"/>
      <c r="DD38" s="693"/>
      <c r="DE38" s="694"/>
      <c r="DF38" s="694"/>
      <c r="DG38" s="695"/>
      <c r="DH38" s="693"/>
      <c r="DI38" s="694"/>
      <c r="DJ38" s="694"/>
      <c r="DK38" s="695"/>
      <c r="DL38" s="693"/>
      <c r="DM38" s="694"/>
      <c r="DN38" s="695"/>
      <c r="DO38" s="693"/>
      <c r="DP38" s="694"/>
      <c r="DQ38" s="695"/>
      <c r="DR38" s="693"/>
      <c r="DS38" s="694"/>
      <c r="DT38" s="695"/>
      <c r="DU38" s="693"/>
      <c r="DV38" s="694"/>
      <c r="DW38" s="695"/>
      <c r="DX38" s="693"/>
      <c r="DY38" s="694"/>
      <c r="DZ38" s="694"/>
      <c r="EA38" s="695"/>
      <c r="EB38" s="693"/>
      <c r="EC38" s="694"/>
      <c r="ED38" s="695"/>
    </row>
    <row r="39" spans="1:134" s="45" customFormat="1" ht="10.5">
      <c r="A39" s="778"/>
      <c r="B39" s="779"/>
      <c r="C39" s="780"/>
      <c r="D39" s="800" t="s">
        <v>113</v>
      </c>
      <c r="E39" s="800"/>
      <c r="F39" s="800"/>
      <c r="G39" s="800"/>
      <c r="H39" s="800"/>
      <c r="I39" s="800"/>
      <c r="J39" s="800"/>
      <c r="K39" s="800"/>
      <c r="L39" s="800"/>
      <c r="M39" s="800"/>
      <c r="N39" s="800"/>
      <c r="O39" s="800"/>
      <c r="P39" s="800"/>
      <c r="Q39" s="800"/>
      <c r="R39" s="800"/>
      <c r="S39" s="800"/>
      <c r="T39" s="800"/>
      <c r="U39" s="696"/>
      <c r="V39" s="697"/>
      <c r="W39" s="698"/>
      <c r="X39" s="696"/>
      <c r="Y39" s="697"/>
      <c r="Z39" s="698"/>
      <c r="AA39" s="696"/>
      <c r="AB39" s="697"/>
      <c r="AC39" s="697"/>
      <c r="AD39" s="698"/>
      <c r="AE39" s="696"/>
      <c r="AF39" s="697"/>
      <c r="AG39" s="697"/>
      <c r="AH39" s="698"/>
      <c r="AI39" s="754"/>
      <c r="AJ39" s="755"/>
      <c r="AK39" s="756"/>
      <c r="AL39" s="754"/>
      <c r="AM39" s="755"/>
      <c r="AN39" s="756"/>
      <c r="AO39" s="696"/>
      <c r="AP39" s="697"/>
      <c r="AQ39" s="697"/>
      <c r="AR39" s="698"/>
      <c r="AS39" s="696"/>
      <c r="AT39" s="697"/>
      <c r="AU39" s="697"/>
      <c r="AV39" s="698"/>
      <c r="AW39" s="696"/>
      <c r="AX39" s="697"/>
      <c r="AY39" s="698"/>
      <c r="AZ39" s="696"/>
      <c r="BA39" s="697"/>
      <c r="BB39" s="698"/>
      <c r="BC39" s="696"/>
      <c r="BD39" s="697"/>
      <c r="BE39" s="698"/>
      <c r="BF39" s="696"/>
      <c r="BG39" s="697"/>
      <c r="BH39" s="698"/>
      <c r="BI39" s="696"/>
      <c r="BJ39" s="697"/>
      <c r="BK39" s="697"/>
      <c r="BL39" s="698"/>
      <c r="BM39" s="696"/>
      <c r="BN39" s="697"/>
      <c r="BO39" s="698"/>
      <c r="BP39" s="737"/>
      <c r="BQ39" s="738"/>
      <c r="BR39" s="738"/>
      <c r="BS39" s="738"/>
      <c r="BT39" s="739"/>
      <c r="BU39" s="737"/>
      <c r="BV39" s="738"/>
      <c r="BW39" s="738"/>
      <c r="BX39" s="739"/>
      <c r="BY39" s="737"/>
      <c r="BZ39" s="738"/>
      <c r="CA39" s="738"/>
      <c r="CB39" s="739"/>
      <c r="CC39" s="737"/>
      <c r="CD39" s="738"/>
      <c r="CE39" s="738"/>
      <c r="CF39" s="739"/>
      <c r="CG39" s="696"/>
      <c r="CH39" s="697"/>
      <c r="CI39" s="698"/>
      <c r="CJ39" s="696"/>
      <c r="CK39" s="697"/>
      <c r="CL39" s="698"/>
      <c r="CM39" s="696"/>
      <c r="CN39" s="697"/>
      <c r="CO39" s="698"/>
      <c r="CP39" s="696"/>
      <c r="CQ39" s="697"/>
      <c r="CR39" s="697"/>
      <c r="CS39" s="698"/>
      <c r="CT39" s="696"/>
      <c r="CU39" s="697"/>
      <c r="CV39" s="697"/>
      <c r="CW39" s="698"/>
      <c r="CX39" s="754"/>
      <c r="CY39" s="755"/>
      <c r="CZ39" s="756"/>
      <c r="DA39" s="754"/>
      <c r="DB39" s="755"/>
      <c r="DC39" s="756"/>
      <c r="DD39" s="696"/>
      <c r="DE39" s="697"/>
      <c r="DF39" s="697"/>
      <c r="DG39" s="698"/>
      <c r="DH39" s="696"/>
      <c r="DI39" s="697"/>
      <c r="DJ39" s="697"/>
      <c r="DK39" s="698"/>
      <c r="DL39" s="696"/>
      <c r="DM39" s="697"/>
      <c r="DN39" s="698"/>
      <c r="DO39" s="696"/>
      <c r="DP39" s="697"/>
      <c r="DQ39" s="698"/>
      <c r="DR39" s="696"/>
      <c r="DS39" s="697"/>
      <c r="DT39" s="698"/>
      <c r="DU39" s="696"/>
      <c r="DV39" s="697"/>
      <c r="DW39" s="698"/>
      <c r="DX39" s="696"/>
      <c r="DY39" s="697"/>
      <c r="DZ39" s="697"/>
      <c r="EA39" s="698"/>
      <c r="EB39" s="696"/>
      <c r="EC39" s="697"/>
      <c r="ED39" s="698"/>
    </row>
    <row r="40" spans="1:134" s="34" customFormat="1" ht="24.75" customHeight="1">
      <c r="A40" s="647" t="s">
        <v>0</v>
      </c>
      <c r="B40" s="648"/>
      <c r="C40" s="649"/>
      <c r="D40" s="666" t="s">
        <v>92</v>
      </c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8"/>
      <c r="U40" s="704"/>
      <c r="V40" s="704"/>
      <c r="W40" s="704"/>
      <c r="X40" s="704"/>
      <c r="Y40" s="704"/>
      <c r="Z40" s="704"/>
      <c r="AA40" s="704"/>
      <c r="AB40" s="704"/>
      <c r="AC40" s="704"/>
      <c r="AD40" s="704"/>
      <c r="AE40" s="704"/>
      <c r="AF40" s="704"/>
      <c r="AG40" s="704"/>
      <c r="AH40" s="704"/>
      <c r="AI40" s="810" t="s">
        <v>593</v>
      </c>
      <c r="AJ40" s="743"/>
      <c r="AK40" s="743"/>
      <c r="AL40" s="761"/>
      <c r="AM40" s="761"/>
      <c r="AN40" s="761"/>
      <c r="AO40" s="704"/>
      <c r="AP40" s="704"/>
      <c r="AQ40" s="704"/>
      <c r="AR40" s="704"/>
      <c r="AS40" s="704"/>
      <c r="AT40" s="704"/>
      <c r="AU40" s="704"/>
      <c r="AV40" s="704"/>
      <c r="AW40" s="704"/>
      <c r="AX40" s="704"/>
      <c r="AY40" s="704"/>
      <c r="AZ40" s="704"/>
      <c r="BA40" s="704"/>
      <c r="BB40" s="704"/>
      <c r="BC40" s="704"/>
      <c r="BD40" s="704"/>
      <c r="BE40" s="704"/>
      <c r="BF40" s="704"/>
      <c r="BG40" s="704"/>
      <c r="BH40" s="704"/>
      <c r="BI40" s="704"/>
      <c r="BJ40" s="704"/>
      <c r="BK40" s="704"/>
      <c r="BL40" s="704"/>
      <c r="BM40" s="704"/>
      <c r="BN40" s="704"/>
      <c r="BO40" s="704"/>
      <c r="BP40" s="733">
        <f>SUM(BU40:CF40)</f>
        <v>16.521417</v>
      </c>
      <c r="BQ40" s="733"/>
      <c r="BR40" s="733"/>
      <c r="BS40" s="733"/>
      <c r="BT40" s="733"/>
      <c r="BU40" s="733">
        <f>1.50909</f>
        <v>1.50909</v>
      </c>
      <c r="BV40" s="733"/>
      <c r="BW40" s="733"/>
      <c r="BX40" s="733"/>
      <c r="BY40" s="733">
        <f>2.076233+4.653455</f>
        <v>6.729688</v>
      </c>
      <c r="BZ40" s="733"/>
      <c r="CA40" s="733"/>
      <c r="CB40" s="733"/>
      <c r="CC40" s="733">
        <f>8.282639</f>
        <v>8.282639</v>
      </c>
      <c r="CD40" s="733"/>
      <c r="CE40" s="733"/>
      <c r="CF40" s="733"/>
      <c r="CG40" s="704"/>
      <c r="CH40" s="704"/>
      <c r="CI40" s="704"/>
      <c r="CJ40" s="704"/>
      <c r="CK40" s="704"/>
      <c r="CL40" s="704"/>
      <c r="CM40" s="704"/>
      <c r="CN40" s="704"/>
      <c r="CO40" s="704"/>
      <c r="CP40" s="704"/>
      <c r="CQ40" s="704"/>
      <c r="CR40" s="704"/>
      <c r="CS40" s="704"/>
      <c r="CT40" s="704"/>
      <c r="CU40" s="704"/>
      <c r="CV40" s="704"/>
      <c r="CW40" s="704"/>
      <c r="CX40" s="743">
        <v>2018</v>
      </c>
      <c r="CY40" s="743"/>
      <c r="CZ40" s="743"/>
      <c r="DA40" s="761"/>
      <c r="DB40" s="761"/>
      <c r="DC40" s="761"/>
      <c r="DD40" s="704"/>
      <c r="DE40" s="704"/>
      <c r="DF40" s="704"/>
      <c r="DG40" s="704"/>
      <c r="DH40" s="704"/>
      <c r="DI40" s="704"/>
      <c r="DJ40" s="704"/>
      <c r="DK40" s="704"/>
      <c r="DL40" s="704"/>
      <c r="DM40" s="704"/>
      <c r="DN40" s="704"/>
      <c r="DO40" s="704"/>
      <c r="DP40" s="704"/>
      <c r="DQ40" s="704"/>
      <c r="DR40" s="704"/>
      <c r="DS40" s="704"/>
      <c r="DT40" s="704"/>
      <c r="DU40" s="704"/>
      <c r="DV40" s="704"/>
      <c r="DW40" s="704"/>
      <c r="DX40" s="704"/>
      <c r="DY40" s="704"/>
      <c r="DZ40" s="704"/>
      <c r="EA40" s="704"/>
      <c r="EB40" s="704"/>
      <c r="EC40" s="704"/>
      <c r="ED40" s="704"/>
    </row>
    <row r="41" spans="1:134" s="34" customFormat="1" ht="12" customHeight="1" hidden="1">
      <c r="A41" s="762" t="s">
        <v>1</v>
      </c>
      <c r="B41" s="762"/>
      <c r="C41" s="762"/>
      <c r="D41" s="763" t="s">
        <v>16</v>
      </c>
      <c r="E41" s="763"/>
      <c r="F41" s="763"/>
      <c r="G41" s="763"/>
      <c r="H41" s="763"/>
      <c r="I41" s="763"/>
      <c r="J41" s="763"/>
      <c r="K41" s="763"/>
      <c r="L41" s="763"/>
      <c r="M41" s="763"/>
      <c r="N41" s="763"/>
      <c r="O41" s="763"/>
      <c r="P41" s="763"/>
      <c r="Q41" s="763"/>
      <c r="R41" s="763"/>
      <c r="S41" s="763"/>
      <c r="T41" s="763"/>
      <c r="U41" s="700"/>
      <c r="V41" s="700"/>
      <c r="W41" s="700"/>
      <c r="X41" s="700"/>
      <c r="Y41" s="700"/>
      <c r="Z41" s="700"/>
      <c r="AA41" s="700"/>
      <c r="AB41" s="700"/>
      <c r="AC41" s="700"/>
      <c r="AD41" s="700"/>
      <c r="AE41" s="700"/>
      <c r="AF41" s="700"/>
      <c r="AG41" s="700"/>
      <c r="AH41" s="700"/>
      <c r="AI41" s="690"/>
      <c r="AJ41" s="690"/>
      <c r="AK41" s="690"/>
      <c r="AL41" s="690"/>
      <c r="AM41" s="690"/>
      <c r="AN41" s="690"/>
      <c r="AO41" s="700"/>
      <c r="AP41" s="700"/>
      <c r="AQ41" s="700"/>
      <c r="AR41" s="700"/>
      <c r="AS41" s="700"/>
      <c r="AT41" s="700"/>
      <c r="AU41" s="700"/>
      <c r="AV41" s="700"/>
      <c r="AW41" s="700"/>
      <c r="AX41" s="700"/>
      <c r="AY41" s="700"/>
      <c r="AZ41" s="700"/>
      <c r="BA41" s="700"/>
      <c r="BB41" s="700"/>
      <c r="BC41" s="700"/>
      <c r="BD41" s="700"/>
      <c r="BE41" s="700"/>
      <c r="BF41" s="700"/>
      <c r="BG41" s="700"/>
      <c r="BH41" s="700"/>
      <c r="BI41" s="700"/>
      <c r="BJ41" s="700"/>
      <c r="BK41" s="700"/>
      <c r="BL41" s="700"/>
      <c r="BM41" s="700"/>
      <c r="BN41" s="700"/>
      <c r="BO41" s="700"/>
      <c r="BP41" s="690"/>
      <c r="BQ41" s="690"/>
      <c r="BR41" s="690"/>
      <c r="BS41" s="690"/>
      <c r="BT41" s="690"/>
      <c r="BU41" s="690"/>
      <c r="BV41" s="690"/>
      <c r="BW41" s="690"/>
      <c r="BX41" s="690"/>
      <c r="BY41" s="690"/>
      <c r="BZ41" s="690"/>
      <c r="CA41" s="690"/>
      <c r="CB41" s="690"/>
      <c r="CC41" s="690"/>
      <c r="CD41" s="690"/>
      <c r="CE41" s="690"/>
      <c r="CF41" s="690"/>
      <c r="CG41" s="700"/>
      <c r="CH41" s="700"/>
      <c r="CI41" s="700"/>
      <c r="CJ41" s="700"/>
      <c r="CK41" s="700"/>
      <c r="CL41" s="700"/>
      <c r="CM41" s="700"/>
      <c r="CN41" s="700"/>
      <c r="CO41" s="700"/>
      <c r="CP41" s="700"/>
      <c r="CQ41" s="700"/>
      <c r="CR41" s="700"/>
      <c r="CS41" s="700"/>
      <c r="CT41" s="700"/>
      <c r="CU41" s="700"/>
      <c r="CV41" s="700"/>
      <c r="CW41" s="700"/>
      <c r="CX41" s="750"/>
      <c r="CY41" s="750"/>
      <c r="CZ41" s="750"/>
      <c r="DA41" s="750"/>
      <c r="DB41" s="750"/>
      <c r="DC41" s="750"/>
      <c r="DD41" s="700"/>
      <c r="DE41" s="700"/>
      <c r="DF41" s="700"/>
      <c r="DG41" s="700"/>
      <c r="DH41" s="700"/>
      <c r="DI41" s="700"/>
      <c r="DJ41" s="700"/>
      <c r="DK41" s="700"/>
      <c r="DL41" s="700"/>
      <c r="DM41" s="700"/>
      <c r="DN41" s="700"/>
      <c r="DO41" s="700"/>
      <c r="DP41" s="700"/>
      <c r="DQ41" s="700"/>
      <c r="DR41" s="700"/>
      <c r="DS41" s="700"/>
      <c r="DT41" s="700"/>
      <c r="DU41" s="700"/>
      <c r="DV41" s="700"/>
      <c r="DW41" s="700"/>
      <c r="DX41" s="700"/>
      <c r="DY41" s="700"/>
      <c r="DZ41" s="700"/>
      <c r="EA41" s="700"/>
      <c r="EB41" s="700"/>
      <c r="EC41" s="700"/>
      <c r="ED41" s="700"/>
    </row>
    <row r="42" spans="1:134" s="34" customFormat="1" ht="12" customHeight="1" hidden="1">
      <c r="A42" s="762" t="s">
        <v>14</v>
      </c>
      <c r="B42" s="762"/>
      <c r="C42" s="762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00"/>
      <c r="V42" s="700"/>
      <c r="W42" s="700"/>
      <c r="X42" s="700"/>
      <c r="Y42" s="700"/>
      <c r="Z42" s="700"/>
      <c r="AA42" s="700"/>
      <c r="AB42" s="700"/>
      <c r="AC42" s="700"/>
      <c r="AD42" s="700"/>
      <c r="AE42" s="700"/>
      <c r="AF42" s="700"/>
      <c r="AG42" s="700"/>
      <c r="AH42" s="700"/>
      <c r="AI42" s="690"/>
      <c r="AJ42" s="690"/>
      <c r="AK42" s="690"/>
      <c r="AL42" s="690"/>
      <c r="AM42" s="690"/>
      <c r="AN42" s="690"/>
      <c r="AO42" s="700"/>
      <c r="AP42" s="700"/>
      <c r="AQ42" s="700"/>
      <c r="AR42" s="700"/>
      <c r="AS42" s="700"/>
      <c r="AT42" s="700"/>
      <c r="AU42" s="700"/>
      <c r="AV42" s="700"/>
      <c r="AW42" s="700"/>
      <c r="AX42" s="700"/>
      <c r="AY42" s="700"/>
      <c r="AZ42" s="700"/>
      <c r="BA42" s="700"/>
      <c r="BB42" s="700"/>
      <c r="BC42" s="700"/>
      <c r="BD42" s="700"/>
      <c r="BE42" s="700"/>
      <c r="BF42" s="700"/>
      <c r="BG42" s="700"/>
      <c r="BH42" s="700"/>
      <c r="BI42" s="700"/>
      <c r="BJ42" s="700"/>
      <c r="BK42" s="700"/>
      <c r="BL42" s="700"/>
      <c r="BM42" s="700"/>
      <c r="BN42" s="700"/>
      <c r="BO42" s="700"/>
      <c r="BP42" s="690"/>
      <c r="BQ42" s="690"/>
      <c r="BR42" s="690"/>
      <c r="BS42" s="690"/>
      <c r="BT42" s="690"/>
      <c r="BU42" s="690"/>
      <c r="BV42" s="690"/>
      <c r="BW42" s="690"/>
      <c r="BX42" s="690"/>
      <c r="BY42" s="690"/>
      <c r="BZ42" s="690"/>
      <c r="CA42" s="690"/>
      <c r="CB42" s="690"/>
      <c r="CC42" s="690"/>
      <c r="CD42" s="690"/>
      <c r="CE42" s="690"/>
      <c r="CF42" s="690"/>
      <c r="CG42" s="700"/>
      <c r="CH42" s="700"/>
      <c r="CI42" s="700"/>
      <c r="CJ42" s="700"/>
      <c r="CK42" s="700"/>
      <c r="CL42" s="700"/>
      <c r="CM42" s="700"/>
      <c r="CN42" s="700"/>
      <c r="CO42" s="700"/>
      <c r="CP42" s="700"/>
      <c r="CQ42" s="700"/>
      <c r="CR42" s="700"/>
      <c r="CS42" s="700"/>
      <c r="CT42" s="700"/>
      <c r="CU42" s="700"/>
      <c r="CV42" s="700"/>
      <c r="CW42" s="700"/>
      <c r="CX42" s="750"/>
      <c r="CY42" s="750"/>
      <c r="CZ42" s="750"/>
      <c r="DA42" s="750"/>
      <c r="DB42" s="750"/>
      <c r="DC42" s="750"/>
      <c r="DD42" s="700"/>
      <c r="DE42" s="700"/>
      <c r="DF42" s="700"/>
      <c r="DG42" s="700"/>
      <c r="DH42" s="700"/>
      <c r="DI42" s="700"/>
      <c r="DJ42" s="700"/>
      <c r="DK42" s="700"/>
      <c r="DL42" s="700"/>
      <c r="DM42" s="700"/>
      <c r="DN42" s="700"/>
      <c r="DO42" s="700"/>
      <c r="DP42" s="700"/>
      <c r="DQ42" s="700"/>
      <c r="DR42" s="700"/>
      <c r="DS42" s="700"/>
      <c r="DT42" s="700"/>
      <c r="DU42" s="700"/>
      <c r="DV42" s="700"/>
      <c r="DW42" s="700"/>
      <c r="DX42" s="700"/>
      <c r="DY42" s="700"/>
      <c r="DZ42" s="700"/>
      <c r="EA42" s="700"/>
      <c r="EB42" s="700"/>
      <c r="EC42" s="700"/>
      <c r="ED42" s="700"/>
    </row>
    <row r="43" spans="1:134" s="43" customFormat="1" ht="10.5">
      <c r="A43" s="764" t="s">
        <v>19</v>
      </c>
      <c r="B43" s="765"/>
      <c r="C43" s="766"/>
      <c r="D43" s="770" t="s">
        <v>112</v>
      </c>
      <c r="E43" s="770"/>
      <c r="F43" s="770"/>
      <c r="G43" s="770"/>
      <c r="H43" s="770"/>
      <c r="I43" s="770"/>
      <c r="J43" s="770"/>
      <c r="K43" s="770"/>
      <c r="L43" s="770"/>
      <c r="M43" s="770"/>
      <c r="N43" s="770"/>
      <c r="O43" s="770"/>
      <c r="P43" s="770"/>
      <c r="Q43" s="770"/>
      <c r="R43" s="770"/>
      <c r="S43" s="770"/>
      <c r="T43" s="770"/>
      <c r="U43" s="693"/>
      <c r="V43" s="694"/>
      <c r="W43" s="695"/>
      <c r="X43" s="693"/>
      <c r="Y43" s="694"/>
      <c r="Z43" s="695"/>
      <c r="AA43" s="693"/>
      <c r="AB43" s="694"/>
      <c r="AC43" s="694"/>
      <c r="AD43" s="695"/>
      <c r="AE43" s="693"/>
      <c r="AF43" s="694"/>
      <c r="AG43" s="694"/>
      <c r="AH43" s="695"/>
      <c r="AI43" s="683"/>
      <c r="AJ43" s="684"/>
      <c r="AK43" s="685"/>
      <c r="AL43" s="683"/>
      <c r="AM43" s="684"/>
      <c r="AN43" s="685"/>
      <c r="AO43" s="693"/>
      <c r="AP43" s="694"/>
      <c r="AQ43" s="694"/>
      <c r="AR43" s="695"/>
      <c r="AS43" s="693"/>
      <c r="AT43" s="694"/>
      <c r="AU43" s="694"/>
      <c r="AV43" s="695"/>
      <c r="AW43" s="693"/>
      <c r="AX43" s="694"/>
      <c r="AY43" s="695"/>
      <c r="AZ43" s="693"/>
      <c r="BA43" s="694"/>
      <c r="BB43" s="695"/>
      <c r="BC43" s="693"/>
      <c r="BD43" s="694"/>
      <c r="BE43" s="695"/>
      <c r="BF43" s="693"/>
      <c r="BG43" s="694"/>
      <c r="BH43" s="695"/>
      <c r="BI43" s="693"/>
      <c r="BJ43" s="694"/>
      <c r="BK43" s="694"/>
      <c r="BL43" s="695"/>
      <c r="BM43" s="693"/>
      <c r="BN43" s="694"/>
      <c r="BO43" s="695"/>
      <c r="BP43" s="683"/>
      <c r="BQ43" s="684"/>
      <c r="BR43" s="684"/>
      <c r="BS43" s="684"/>
      <c r="BT43" s="685"/>
      <c r="BU43" s="683"/>
      <c r="BV43" s="684"/>
      <c r="BW43" s="684"/>
      <c r="BX43" s="685"/>
      <c r="BY43" s="683"/>
      <c r="BZ43" s="684"/>
      <c r="CA43" s="684"/>
      <c r="CB43" s="685"/>
      <c r="CC43" s="683"/>
      <c r="CD43" s="684"/>
      <c r="CE43" s="684"/>
      <c r="CF43" s="685"/>
      <c r="CG43" s="693"/>
      <c r="CH43" s="694"/>
      <c r="CI43" s="695"/>
      <c r="CJ43" s="693"/>
      <c r="CK43" s="694"/>
      <c r="CL43" s="695"/>
      <c r="CM43" s="693"/>
      <c r="CN43" s="694"/>
      <c r="CO43" s="695"/>
      <c r="CP43" s="693"/>
      <c r="CQ43" s="694"/>
      <c r="CR43" s="694"/>
      <c r="CS43" s="695"/>
      <c r="CT43" s="693"/>
      <c r="CU43" s="694"/>
      <c r="CV43" s="694"/>
      <c r="CW43" s="695"/>
      <c r="CX43" s="744"/>
      <c r="CY43" s="745"/>
      <c r="CZ43" s="746"/>
      <c r="DA43" s="744"/>
      <c r="DB43" s="745"/>
      <c r="DC43" s="746"/>
      <c r="DD43" s="693"/>
      <c r="DE43" s="694"/>
      <c r="DF43" s="694"/>
      <c r="DG43" s="695"/>
      <c r="DH43" s="693"/>
      <c r="DI43" s="694"/>
      <c r="DJ43" s="694"/>
      <c r="DK43" s="695"/>
      <c r="DL43" s="693"/>
      <c r="DM43" s="694"/>
      <c r="DN43" s="695"/>
      <c r="DO43" s="693"/>
      <c r="DP43" s="694"/>
      <c r="DQ43" s="695"/>
      <c r="DR43" s="693"/>
      <c r="DS43" s="694"/>
      <c r="DT43" s="695"/>
      <c r="DU43" s="693"/>
      <c r="DV43" s="694"/>
      <c r="DW43" s="695"/>
      <c r="DX43" s="693"/>
      <c r="DY43" s="694"/>
      <c r="DZ43" s="694"/>
      <c r="EA43" s="695"/>
      <c r="EB43" s="693"/>
      <c r="EC43" s="694"/>
      <c r="ED43" s="695"/>
    </row>
    <row r="44" spans="1:134" s="43" customFormat="1" ht="10.5">
      <c r="A44" s="767"/>
      <c r="B44" s="768"/>
      <c r="C44" s="769"/>
      <c r="D44" s="771" t="s">
        <v>111</v>
      </c>
      <c r="E44" s="772"/>
      <c r="F44" s="772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3"/>
      <c r="U44" s="701"/>
      <c r="V44" s="702"/>
      <c r="W44" s="703"/>
      <c r="X44" s="701"/>
      <c r="Y44" s="702"/>
      <c r="Z44" s="703"/>
      <c r="AA44" s="701"/>
      <c r="AB44" s="702"/>
      <c r="AC44" s="702"/>
      <c r="AD44" s="703"/>
      <c r="AE44" s="701"/>
      <c r="AF44" s="702"/>
      <c r="AG44" s="702"/>
      <c r="AH44" s="703"/>
      <c r="AI44" s="730"/>
      <c r="AJ44" s="731"/>
      <c r="AK44" s="732"/>
      <c r="AL44" s="730"/>
      <c r="AM44" s="731"/>
      <c r="AN44" s="732"/>
      <c r="AO44" s="701"/>
      <c r="AP44" s="702"/>
      <c r="AQ44" s="702"/>
      <c r="AR44" s="703"/>
      <c r="AS44" s="701"/>
      <c r="AT44" s="702"/>
      <c r="AU44" s="702"/>
      <c r="AV44" s="703"/>
      <c r="AW44" s="701"/>
      <c r="AX44" s="702"/>
      <c r="AY44" s="703"/>
      <c r="AZ44" s="701"/>
      <c r="BA44" s="702"/>
      <c r="BB44" s="703"/>
      <c r="BC44" s="701"/>
      <c r="BD44" s="702"/>
      <c r="BE44" s="703"/>
      <c r="BF44" s="701"/>
      <c r="BG44" s="702"/>
      <c r="BH44" s="703"/>
      <c r="BI44" s="701"/>
      <c r="BJ44" s="702"/>
      <c r="BK44" s="702"/>
      <c r="BL44" s="703"/>
      <c r="BM44" s="701"/>
      <c r="BN44" s="702"/>
      <c r="BO44" s="703"/>
      <c r="BP44" s="730"/>
      <c r="BQ44" s="731"/>
      <c r="BR44" s="731"/>
      <c r="BS44" s="731"/>
      <c r="BT44" s="732"/>
      <c r="BU44" s="730"/>
      <c r="BV44" s="731"/>
      <c r="BW44" s="731"/>
      <c r="BX44" s="732"/>
      <c r="BY44" s="730"/>
      <c r="BZ44" s="731"/>
      <c r="CA44" s="731"/>
      <c r="CB44" s="732"/>
      <c r="CC44" s="730"/>
      <c r="CD44" s="731"/>
      <c r="CE44" s="731"/>
      <c r="CF44" s="732"/>
      <c r="CG44" s="701"/>
      <c r="CH44" s="702"/>
      <c r="CI44" s="703"/>
      <c r="CJ44" s="701"/>
      <c r="CK44" s="702"/>
      <c r="CL44" s="703"/>
      <c r="CM44" s="701"/>
      <c r="CN44" s="702"/>
      <c r="CO44" s="703"/>
      <c r="CP44" s="701"/>
      <c r="CQ44" s="702"/>
      <c r="CR44" s="702"/>
      <c r="CS44" s="703"/>
      <c r="CT44" s="701"/>
      <c r="CU44" s="702"/>
      <c r="CV44" s="702"/>
      <c r="CW44" s="703"/>
      <c r="CX44" s="757"/>
      <c r="CY44" s="758"/>
      <c r="CZ44" s="759"/>
      <c r="DA44" s="757"/>
      <c r="DB44" s="758"/>
      <c r="DC44" s="759"/>
      <c r="DD44" s="701"/>
      <c r="DE44" s="702"/>
      <c r="DF44" s="702"/>
      <c r="DG44" s="703"/>
      <c r="DH44" s="701"/>
      <c r="DI44" s="702"/>
      <c r="DJ44" s="702"/>
      <c r="DK44" s="703"/>
      <c r="DL44" s="701"/>
      <c r="DM44" s="702"/>
      <c r="DN44" s="703"/>
      <c r="DO44" s="701"/>
      <c r="DP44" s="702"/>
      <c r="DQ44" s="703"/>
      <c r="DR44" s="701"/>
      <c r="DS44" s="702"/>
      <c r="DT44" s="703"/>
      <c r="DU44" s="701"/>
      <c r="DV44" s="702"/>
      <c r="DW44" s="703"/>
      <c r="DX44" s="701"/>
      <c r="DY44" s="702"/>
      <c r="DZ44" s="702"/>
      <c r="EA44" s="703"/>
      <c r="EB44" s="701"/>
      <c r="EC44" s="702"/>
      <c r="ED44" s="703"/>
    </row>
    <row r="45" spans="1:134" s="34" customFormat="1" ht="12" customHeight="1" hidden="1">
      <c r="A45" s="762" t="s">
        <v>0</v>
      </c>
      <c r="B45" s="762"/>
      <c r="C45" s="762"/>
      <c r="D45" s="763" t="s">
        <v>15</v>
      </c>
      <c r="E45" s="763"/>
      <c r="F45" s="763"/>
      <c r="G45" s="763"/>
      <c r="H45" s="763"/>
      <c r="I45" s="763"/>
      <c r="J45" s="763"/>
      <c r="K45" s="763"/>
      <c r="L45" s="763"/>
      <c r="M45" s="763"/>
      <c r="N45" s="763"/>
      <c r="O45" s="763"/>
      <c r="P45" s="763"/>
      <c r="Q45" s="763"/>
      <c r="R45" s="763"/>
      <c r="S45" s="763"/>
      <c r="T45" s="763"/>
      <c r="U45" s="700"/>
      <c r="V45" s="700"/>
      <c r="W45" s="700"/>
      <c r="X45" s="700"/>
      <c r="Y45" s="700"/>
      <c r="Z45" s="700"/>
      <c r="AA45" s="700"/>
      <c r="AB45" s="700"/>
      <c r="AC45" s="700"/>
      <c r="AD45" s="700"/>
      <c r="AE45" s="700"/>
      <c r="AF45" s="700"/>
      <c r="AG45" s="700"/>
      <c r="AH45" s="700"/>
      <c r="AI45" s="690"/>
      <c r="AJ45" s="690"/>
      <c r="AK45" s="690"/>
      <c r="AL45" s="690"/>
      <c r="AM45" s="690"/>
      <c r="AN45" s="690"/>
      <c r="AO45" s="700"/>
      <c r="AP45" s="700"/>
      <c r="AQ45" s="700"/>
      <c r="AR45" s="700"/>
      <c r="AS45" s="700"/>
      <c r="AT45" s="700"/>
      <c r="AU45" s="700"/>
      <c r="AV45" s="700"/>
      <c r="AW45" s="700"/>
      <c r="AX45" s="700"/>
      <c r="AY45" s="700"/>
      <c r="AZ45" s="700"/>
      <c r="BA45" s="700"/>
      <c r="BB45" s="700"/>
      <c r="BC45" s="700"/>
      <c r="BD45" s="700"/>
      <c r="BE45" s="700"/>
      <c r="BF45" s="700"/>
      <c r="BG45" s="700"/>
      <c r="BH45" s="700"/>
      <c r="BI45" s="700"/>
      <c r="BJ45" s="700"/>
      <c r="BK45" s="700"/>
      <c r="BL45" s="700"/>
      <c r="BM45" s="700"/>
      <c r="BN45" s="700"/>
      <c r="BO45" s="700"/>
      <c r="BP45" s="690"/>
      <c r="BQ45" s="690"/>
      <c r="BR45" s="690"/>
      <c r="BS45" s="690"/>
      <c r="BT45" s="690"/>
      <c r="BU45" s="690"/>
      <c r="BV45" s="690"/>
      <c r="BW45" s="690"/>
      <c r="BX45" s="690"/>
      <c r="BY45" s="690"/>
      <c r="BZ45" s="690"/>
      <c r="CA45" s="690"/>
      <c r="CB45" s="690"/>
      <c r="CC45" s="690"/>
      <c r="CD45" s="690"/>
      <c r="CE45" s="690"/>
      <c r="CF45" s="690"/>
      <c r="CG45" s="700"/>
      <c r="CH45" s="700"/>
      <c r="CI45" s="700"/>
      <c r="CJ45" s="700"/>
      <c r="CK45" s="700"/>
      <c r="CL45" s="700"/>
      <c r="CM45" s="700"/>
      <c r="CN45" s="700"/>
      <c r="CO45" s="700"/>
      <c r="CP45" s="700"/>
      <c r="CQ45" s="700"/>
      <c r="CR45" s="700"/>
      <c r="CS45" s="700"/>
      <c r="CT45" s="700"/>
      <c r="CU45" s="700"/>
      <c r="CV45" s="700"/>
      <c r="CW45" s="700"/>
      <c r="CX45" s="750"/>
      <c r="CY45" s="750"/>
      <c r="CZ45" s="750"/>
      <c r="DA45" s="750"/>
      <c r="DB45" s="750"/>
      <c r="DC45" s="750"/>
      <c r="DD45" s="700"/>
      <c r="DE45" s="700"/>
      <c r="DF45" s="700"/>
      <c r="DG45" s="700"/>
      <c r="DH45" s="700"/>
      <c r="DI45" s="700"/>
      <c r="DJ45" s="700"/>
      <c r="DK45" s="700"/>
      <c r="DL45" s="700"/>
      <c r="DM45" s="700"/>
      <c r="DN45" s="700"/>
      <c r="DO45" s="700"/>
      <c r="DP45" s="700"/>
      <c r="DQ45" s="700"/>
      <c r="DR45" s="700"/>
      <c r="DS45" s="700"/>
      <c r="DT45" s="700"/>
      <c r="DU45" s="700"/>
      <c r="DV45" s="700"/>
      <c r="DW45" s="700"/>
      <c r="DX45" s="700"/>
      <c r="DY45" s="700"/>
      <c r="DZ45" s="700"/>
      <c r="EA45" s="700"/>
      <c r="EB45" s="700"/>
      <c r="EC45" s="700"/>
      <c r="ED45" s="700"/>
    </row>
    <row r="46" spans="1:134" s="34" customFormat="1" ht="12" customHeight="1" hidden="1">
      <c r="A46" s="762" t="s">
        <v>1</v>
      </c>
      <c r="B46" s="762"/>
      <c r="C46" s="762"/>
      <c r="D46" s="763" t="s">
        <v>16</v>
      </c>
      <c r="E46" s="763"/>
      <c r="F46" s="763"/>
      <c r="G46" s="763"/>
      <c r="H46" s="763"/>
      <c r="I46" s="763"/>
      <c r="J46" s="763"/>
      <c r="K46" s="763"/>
      <c r="L46" s="763"/>
      <c r="M46" s="763"/>
      <c r="N46" s="763"/>
      <c r="O46" s="763"/>
      <c r="P46" s="763"/>
      <c r="Q46" s="763"/>
      <c r="R46" s="763"/>
      <c r="S46" s="763"/>
      <c r="T46" s="763"/>
      <c r="U46" s="700"/>
      <c r="V46" s="700"/>
      <c r="W46" s="700"/>
      <c r="X46" s="700"/>
      <c r="Y46" s="700"/>
      <c r="Z46" s="700"/>
      <c r="AA46" s="700"/>
      <c r="AB46" s="700"/>
      <c r="AC46" s="700"/>
      <c r="AD46" s="700"/>
      <c r="AE46" s="700"/>
      <c r="AF46" s="700"/>
      <c r="AG46" s="700"/>
      <c r="AH46" s="700"/>
      <c r="AI46" s="690"/>
      <c r="AJ46" s="690"/>
      <c r="AK46" s="690"/>
      <c r="AL46" s="690"/>
      <c r="AM46" s="690"/>
      <c r="AN46" s="690"/>
      <c r="AO46" s="700"/>
      <c r="AP46" s="700"/>
      <c r="AQ46" s="700"/>
      <c r="AR46" s="700"/>
      <c r="AS46" s="700"/>
      <c r="AT46" s="700"/>
      <c r="AU46" s="700"/>
      <c r="AV46" s="700"/>
      <c r="AW46" s="700"/>
      <c r="AX46" s="700"/>
      <c r="AY46" s="700"/>
      <c r="AZ46" s="700"/>
      <c r="BA46" s="700"/>
      <c r="BB46" s="700"/>
      <c r="BC46" s="700"/>
      <c r="BD46" s="700"/>
      <c r="BE46" s="700"/>
      <c r="BF46" s="700"/>
      <c r="BG46" s="700"/>
      <c r="BH46" s="700"/>
      <c r="BI46" s="700"/>
      <c r="BJ46" s="700"/>
      <c r="BK46" s="700"/>
      <c r="BL46" s="700"/>
      <c r="BM46" s="700"/>
      <c r="BN46" s="700"/>
      <c r="BO46" s="700"/>
      <c r="BP46" s="690"/>
      <c r="BQ46" s="690"/>
      <c r="BR46" s="690"/>
      <c r="BS46" s="690"/>
      <c r="BT46" s="690"/>
      <c r="BU46" s="690"/>
      <c r="BV46" s="690"/>
      <c r="BW46" s="690"/>
      <c r="BX46" s="690"/>
      <c r="BY46" s="690"/>
      <c r="BZ46" s="690"/>
      <c r="CA46" s="690"/>
      <c r="CB46" s="690"/>
      <c r="CC46" s="690"/>
      <c r="CD46" s="690"/>
      <c r="CE46" s="690"/>
      <c r="CF46" s="690"/>
      <c r="CG46" s="700"/>
      <c r="CH46" s="700"/>
      <c r="CI46" s="700"/>
      <c r="CJ46" s="700"/>
      <c r="CK46" s="700"/>
      <c r="CL46" s="700"/>
      <c r="CM46" s="700"/>
      <c r="CN46" s="700"/>
      <c r="CO46" s="700"/>
      <c r="CP46" s="700"/>
      <c r="CQ46" s="700"/>
      <c r="CR46" s="700"/>
      <c r="CS46" s="700"/>
      <c r="CT46" s="700"/>
      <c r="CU46" s="700"/>
      <c r="CV46" s="700"/>
      <c r="CW46" s="700"/>
      <c r="CX46" s="750"/>
      <c r="CY46" s="750"/>
      <c r="CZ46" s="750"/>
      <c r="DA46" s="750"/>
      <c r="DB46" s="750"/>
      <c r="DC46" s="750"/>
      <c r="DD46" s="700"/>
      <c r="DE46" s="700"/>
      <c r="DF46" s="700"/>
      <c r="DG46" s="700"/>
      <c r="DH46" s="700"/>
      <c r="DI46" s="700"/>
      <c r="DJ46" s="700"/>
      <c r="DK46" s="700"/>
      <c r="DL46" s="700"/>
      <c r="DM46" s="700"/>
      <c r="DN46" s="700"/>
      <c r="DO46" s="700"/>
      <c r="DP46" s="700"/>
      <c r="DQ46" s="700"/>
      <c r="DR46" s="700"/>
      <c r="DS46" s="700"/>
      <c r="DT46" s="700"/>
      <c r="DU46" s="700"/>
      <c r="DV46" s="700"/>
      <c r="DW46" s="700"/>
      <c r="DX46" s="700"/>
      <c r="DY46" s="700"/>
      <c r="DZ46" s="700"/>
      <c r="EA46" s="700"/>
      <c r="EB46" s="700"/>
      <c r="EC46" s="700"/>
      <c r="ED46" s="700"/>
    </row>
    <row r="47" spans="1:134" s="34" customFormat="1" ht="12" customHeight="1" hidden="1">
      <c r="A47" s="762" t="s">
        <v>14</v>
      </c>
      <c r="B47" s="762"/>
      <c r="C47" s="762"/>
      <c r="D47" s="763"/>
      <c r="E47" s="763"/>
      <c r="F47" s="763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63"/>
      <c r="R47" s="763"/>
      <c r="S47" s="763"/>
      <c r="T47" s="763"/>
      <c r="U47" s="700"/>
      <c r="V47" s="700"/>
      <c r="W47" s="700"/>
      <c r="X47" s="700"/>
      <c r="Y47" s="700"/>
      <c r="Z47" s="700"/>
      <c r="AA47" s="700"/>
      <c r="AB47" s="700"/>
      <c r="AC47" s="700"/>
      <c r="AD47" s="700"/>
      <c r="AE47" s="700"/>
      <c r="AF47" s="700"/>
      <c r="AG47" s="700"/>
      <c r="AH47" s="700"/>
      <c r="AI47" s="690"/>
      <c r="AJ47" s="690"/>
      <c r="AK47" s="690"/>
      <c r="AL47" s="690"/>
      <c r="AM47" s="690"/>
      <c r="AN47" s="690"/>
      <c r="AO47" s="700"/>
      <c r="AP47" s="700"/>
      <c r="AQ47" s="700"/>
      <c r="AR47" s="700"/>
      <c r="AS47" s="700"/>
      <c r="AT47" s="700"/>
      <c r="AU47" s="700"/>
      <c r="AV47" s="700"/>
      <c r="AW47" s="700"/>
      <c r="AX47" s="700"/>
      <c r="AY47" s="700"/>
      <c r="AZ47" s="700"/>
      <c r="BA47" s="700"/>
      <c r="BB47" s="700"/>
      <c r="BC47" s="700"/>
      <c r="BD47" s="700"/>
      <c r="BE47" s="700"/>
      <c r="BF47" s="700"/>
      <c r="BG47" s="700"/>
      <c r="BH47" s="700"/>
      <c r="BI47" s="700"/>
      <c r="BJ47" s="700"/>
      <c r="BK47" s="700"/>
      <c r="BL47" s="700"/>
      <c r="BM47" s="700"/>
      <c r="BN47" s="700"/>
      <c r="BO47" s="700"/>
      <c r="BP47" s="690"/>
      <c r="BQ47" s="690"/>
      <c r="BR47" s="690"/>
      <c r="BS47" s="690"/>
      <c r="BT47" s="690"/>
      <c r="BU47" s="690"/>
      <c r="BV47" s="690"/>
      <c r="BW47" s="690"/>
      <c r="BX47" s="690"/>
      <c r="BY47" s="690"/>
      <c r="BZ47" s="690"/>
      <c r="CA47" s="690"/>
      <c r="CB47" s="690"/>
      <c r="CC47" s="690"/>
      <c r="CD47" s="690"/>
      <c r="CE47" s="690"/>
      <c r="CF47" s="690"/>
      <c r="CG47" s="700"/>
      <c r="CH47" s="700"/>
      <c r="CI47" s="700"/>
      <c r="CJ47" s="700"/>
      <c r="CK47" s="700"/>
      <c r="CL47" s="700"/>
      <c r="CM47" s="700"/>
      <c r="CN47" s="700"/>
      <c r="CO47" s="700"/>
      <c r="CP47" s="700"/>
      <c r="CQ47" s="700"/>
      <c r="CR47" s="700"/>
      <c r="CS47" s="700"/>
      <c r="CT47" s="700"/>
      <c r="CU47" s="700"/>
      <c r="CV47" s="700"/>
      <c r="CW47" s="700"/>
      <c r="CX47" s="750"/>
      <c r="CY47" s="750"/>
      <c r="CZ47" s="750"/>
      <c r="DA47" s="750"/>
      <c r="DB47" s="750"/>
      <c r="DC47" s="750"/>
      <c r="DD47" s="700"/>
      <c r="DE47" s="700"/>
      <c r="DF47" s="700"/>
      <c r="DG47" s="700"/>
      <c r="DH47" s="700"/>
      <c r="DI47" s="700"/>
      <c r="DJ47" s="700"/>
      <c r="DK47" s="700"/>
      <c r="DL47" s="700"/>
      <c r="DM47" s="700"/>
      <c r="DN47" s="700"/>
      <c r="DO47" s="700"/>
      <c r="DP47" s="700"/>
      <c r="DQ47" s="700"/>
      <c r="DR47" s="700"/>
      <c r="DS47" s="700"/>
      <c r="DT47" s="700"/>
      <c r="DU47" s="700"/>
      <c r="DV47" s="700"/>
      <c r="DW47" s="700"/>
      <c r="DX47" s="700"/>
      <c r="DY47" s="700"/>
      <c r="DZ47" s="700"/>
      <c r="EA47" s="700"/>
      <c r="EB47" s="700"/>
      <c r="EC47" s="700"/>
      <c r="ED47" s="700"/>
    </row>
    <row r="48" spans="1:134" s="45" customFormat="1" ht="12" customHeight="1">
      <c r="A48" s="774" t="s">
        <v>21</v>
      </c>
      <c r="B48" s="774"/>
      <c r="C48" s="774"/>
      <c r="D48" s="803" t="s">
        <v>22</v>
      </c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5"/>
      <c r="U48" s="692"/>
      <c r="V48" s="692"/>
      <c r="W48" s="692"/>
      <c r="X48" s="692"/>
      <c r="Y48" s="692"/>
      <c r="Z48" s="692"/>
      <c r="AA48" s="692"/>
      <c r="AB48" s="692"/>
      <c r="AC48" s="692"/>
      <c r="AD48" s="692"/>
      <c r="AE48" s="692"/>
      <c r="AF48" s="692"/>
      <c r="AG48" s="692"/>
      <c r="AH48" s="692"/>
      <c r="AI48" s="699"/>
      <c r="AJ48" s="699"/>
      <c r="AK48" s="699"/>
      <c r="AL48" s="699"/>
      <c r="AM48" s="699"/>
      <c r="AN48" s="699"/>
      <c r="AO48" s="692"/>
      <c r="AP48" s="692"/>
      <c r="AQ48" s="692"/>
      <c r="AR48" s="692"/>
      <c r="AS48" s="692"/>
      <c r="AT48" s="692"/>
      <c r="AU48" s="692"/>
      <c r="AV48" s="692"/>
      <c r="AW48" s="692"/>
      <c r="AX48" s="692"/>
      <c r="AY48" s="692"/>
      <c r="AZ48" s="692"/>
      <c r="BA48" s="692"/>
      <c r="BB48" s="692"/>
      <c r="BC48" s="692"/>
      <c r="BD48" s="692"/>
      <c r="BE48" s="692"/>
      <c r="BF48" s="692"/>
      <c r="BG48" s="692"/>
      <c r="BH48" s="692"/>
      <c r="BI48" s="692"/>
      <c r="BJ48" s="692"/>
      <c r="BK48" s="692"/>
      <c r="BL48" s="692"/>
      <c r="BM48" s="692"/>
      <c r="BN48" s="692"/>
      <c r="BO48" s="692"/>
      <c r="BP48" s="699"/>
      <c r="BQ48" s="699"/>
      <c r="BR48" s="699"/>
      <c r="BS48" s="699"/>
      <c r="BT48" s="699"/>
      <c r="BU48" s="699"/>
      <c r="BV48" s="699"/>
      <c r="BW48" s="699"/>
      <c r="BX48" s="699"/>
      <c r="BY48" s="699"/>
      <c r="BZ48" s="699"/>
      <c r="CA48" s="699"/>
      <c r="CB48" s="699"/>
      <c r="CC48" s="699"/>
      <c r="CD48" s="699"/>
      <c r="CE48" s="699"/>
      <c r="CF48" s="699"/>
      <c r="CG48" s="692"/>
      <c r="CH48" s="692"/>
      <c r="CI48" s="692"/>
      <c r="CJ48" s="692"/>
      <c r="CK48" s="692"/>
      <c r="CL48" s="692"/>
      <c r="CM48" s="692"/>
      <c r="CN48" s="692"/>
      <c r="CO48" s="692"/>
      <c r="CP48" s="692"/>
      <c r="CQ48" s="692"/>
      <c r="CR48" s="692"/>
      <c r="CS48" s="692"/>
      <c r="CT48" s="692"/>
      <c r="CU48" s="692"/>
      <c r="CV48" s="692"/>
      <c r="CW48" s="692"/>
      <c r="CX48" s="760"/>
      <c r="CY48" s="760"/>
      <c r="CZ48" s="760"/>
      <c r="DA48" s="760"/>
      <c r="DB48" s="760"/>
      <c r="DC48" s="760"/>
      <c r="DD48" s="692"/>
      <c r="DE48" s="692"/>
      <c r="DF48" s="692"/>
      <c r="DG48" s="692"/>
      <c r="DH48" s="692"/>
      <c r="DI48" s="692"/>
      <c r="DJ48" s="692"/>
      <c r="DK48" s="692"/>
      <c r="DL48" s="692"/>
      <c r="DM48" s="692"/>
      <c r="DN48" s="692"/>
      <c r="DO48" s="692"/>
      <c r="DP48" s="692"/>
      <c r="DQ48" s="692"/>
      <c r="DR48" s="692"/>
      <c r="DS48" s="692"/>
      <c r="DT48" s="692"/>
      <c r="DU48" s="692"/>
      <c r="DV48" s="692"/>
      <c r="DW48" s="692"/>
      <c r="DX48" s="692"/>
      <c r="DY48" s="692"/>
      <c r="DZ48" s="692"/>
      <c r="EA48" s="692"/>
      <c r="EB48" s="692"/>
      <c r="EC48" s="692"/>
      <c r="ED48" s="692"/>
    </row>
    <row r="49" spans="1:134" s="43" customFormat="1" ht="10.5">
      <c r="A49" s="785" t="s">
        <v>23</v>
      </c>
      <c r="B49" s="786"/>
      <c r="C49" s="787"/>
      <c r="D49" s="798" t="s">
        <v>63</v>
      </c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693"/>
      <c r="V49" s="694"/>
      <c r="W49" s="695"/>
      <c r="X49" s="693"/>
      <c r="Y49" s="694"/>
      <c r="Z49" s="695"/>
      <c r="AA49" s="693"/>
      <c r="AB49" s="694"/>
      <c r="AC49" s="694"/>
      <c r="AD49" s="695"/>
      <c r="AE49" s="693"/>
      <c r="AF49" s="694"/>
      <c r="AG49" s="694"/>
      <c r="AH49" s="695"/>
      <c r="AI49" s="693"/>
      <c r="AJ49" s="694"/>
      <c r="AK49" s="695"/>
      <c r="AL49" s="693"/>
      <c r="AM49" s="694"/>
      <c r="AN49" s="695"/>
      <c r="AO49" s="693"/>
      <c r="AP49" s="694"/>
      <c r="AQ49" s="694"/>
      <c r="AR49" s="695"/>
      <c r="AS49" s="693"/>
      <c r="AT49" s="694"/>
      <c r="AU49" s="694"/>
      <c r="AV49" s="695"/>
      <c r="AW49" s="693"/>
      <c r="AX49" s="694"/>
      <c r="AY49" s="695"/>
      <c r="AZ49" s="693"/>
      <c r="BA49" s="694"/>
      <c r="BB49" s="695"/>
      <c r="BC49" s="693"/>
      <c r="BD49" s="694"/>
      <c r="BE49" s="695"/>
      <c r="BF49" s="693"/>
      <c r="BG49" s="694"/>
      <c r="BH49" s="695"/>
      <c r="BI49" s="693"/>
      <c r="BJ49" s="694"/>
      <c r="BK49" s="694"/>
      <c r="BL49" s="695"/>
      <c r="BM49" s="693"/>
      <c r="BN49" s="694"/>
      <c r="BO49" s="695"/>
      <c r="BP49" s="724"/>
      <c r="BQ49" s="725"/>
      <c r="BR49" s="725"/>
      <c r="BS49" s="725"/>
      <c r="BT49" s="726"/>
      <c r="BU49" s="724"/>
      <c r="BV49" s="725"/>
      <c r="BW49" s="725"/>
      <c r="BX49" s="726"/>
      <c r="BY49" s="724"/>
      <c r="BZ49" s="725"/>
      <c r="CA49" s="725"/>
      <c r="CB49" s="726"/>
      <c r="CC49" s="724"/>
      <c r="CD49" s="725"/>
      <c r="CE49" s="725"/>
      <c r="CF49" s="726"/>
      <c r="CG49" s="693"/>
      <c r="CH49" s="694"/>
      <c r="CI49" s="695"/>
      <c r="CJ49" s="693"/>
      <c r="CK49" s="694"/>
      <c r="CL49" s="695"/>
      <c r="CM49" s="693"/>
      <c r="CN49" s="694"/>
      <c r="CO49" s="695"/>
      <c r="CP49" s="693"/>
      <c r="CQ49" s="694"/>
      <c r="CR49" s="694"/>
      <c r="CS49" s="695"/>
      <c r="CT49" s="693"/>
      <c r="CU49" s="694"/>
      <c r="CV49" s="694"/>
      <c r="CW49" s="695"/>
      <c r="CX49" s="751"/>
      <c r="CY49" s="752"/>
      <c r="CZ49" s="753"/>
      <c r="DA49" s="751"/>
      <c r="DB49" s="752"/>
      <c r="DC49" s="753"/>
      <c r="DD49" s="693"/>
      <c r="DE49" s="694"/>
      <c r="DF49" s="694"/>
      <c r="DG49" s="695"/>
      <c r="DH49" s="693"/>
      <c r="DI49" s="694"/>
      <c r="DJ49" s="694"/>
      <c r="DK49" s="695"/>
      <c r="DL49" s="693"/>
      <c r="DM49" s="694"/>
      <c r="DN49" s="695"/>
      <c r="DO49" s="693"/>
      <c r="DP49" s="694"/>
      <c r="DQ49" s="695"/>
      <c r="DR49" s="693"/>
      <c r="DS49" s="694"/>
      <c r="DT49" s="695"/>
      <c r="DU49" s="693"/>
      <c r="DV49" s="694"/>
      <c r="DW49" s="695"/>
      <c r="DX49" s="693"/>
      <c r="DY49" s="694"/>
      <c r="DZ49" s="694"/>
      <c r="EA49" s="695"/>
      <c r="EB49" s="693"/>
      <c r="EC49" s="694"/>
      <c r="ED49" s="695"/>
    </row>
    <row r="50" spans="1:134" s="43" customFormat="1" ht="10.5">
      <c r="A50" s="788"/>
      <c r="B50" s="789"/>
      <c r="C50" s="790"/>
      <c r="D50" s="799" t="s">
        <v>12</v>
      </c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696"/>
      <c r="V50" s="697"/>
      <c r="W50" s="698"/>
      <c r="X50" s="696"/>
      <c r="Y50" s="697"/>
      <c r="Z50" s="698"/>
      <c r="AA50" s="696"/>
      <c r="AB50" s="697"/>
      <c r="AC50" s="697"/>
      <c r="AD50" s="698"/>
      <c r="AE50" s="696"/>
      <c r="AF50" s="697"/>
      <c r="AG50" s="697"/>
      <c r="AH50" s="698"/>
      <c r="AI50" s="696"/>
      <c r="AJ50" s="697"/>
      <c r="AK50" s="698"/>
      <c r="AL50" s="696"/>
      <c r="AM50" s="697"/>
      <c r="AN50" s="698"/>
      <c r="AO50" s="696"/>
      <c r="AP50" s="697"/>
      <c r="AQ50" s="697"/>
      <c r="AR50" s="698"/>
      <c r="AS50" s="696"/>
      <c r="AT50" s="697"/>
      <c r="AU50" s="697"/>
      <c r="AV50" s="698"/>
      <c r="AW50" s="696"/>
      <c r="AX50" s="697"/>
      <c r="AY50" s="698"/>
      <c r="AZ50" s="696"/>
      <c r="BA50" s="697"/>
      <c r="BB50" s="698"/>
      <c r="BC50" s="696"/>
      <c r="BD50" s="697"/>
      <c r="BE50" s="698"/>
      <c r="BF50" s="696"/>
      <c r="BG50" s="697"/>
      <c r="BH50" s="698"/>
      <c r="BI50" s="696"/>
      <c r="BJ50" s="697"/>
      <c r="BK50" s="697"/>
      <c r="BL50" s="698"/>
      <c r="BM50" s="696"/>
      <c r="BN50" s="697"/>
      <c r="BO50" s="698"/>
      <c r="BP50" s="727"/>
      <c r="BQ50" s="728"/>
      <c r="BR50" s="728"/>
      <c r="BS50" s="728"/>
      <c r="BT50" s="729"/>
      <c r="BU50" s="727"/>
      <c r="BV50" s="728"/>
      <c r="BW50" s="728"/>
      <c r="BX50" s="729"/>
      <c r="BY50" s="727"/>
      <c r="BZ50" s="728"/>
      <c r="CA50" s="728"/>
      <c r="CB50" s="729"/>
      <c r="CC50" s="727"/>
      <c r="CD50" s="728"/>
      <c r="CE50" s="728"/>
      <c r="CF50" s="729"/>
      <c r="CG50" s="696"/>
      <c r="CH50" s="697"/>
      <c r="CI50" s="698"/>
      <c r="CJ50" s="696"/>
      <c r="CK50" s="697"/>
      <c r="CL50" s="698"/>
      <c r="CM50" s="696"/>
      <c r="CN50" s="697"/>
      <c r="CO50" s="698"/>
      <c r="CP50" s="696"/>
      <c r="CQ50" s="697"/>
      <c r="CR50" s="697"/>
      <c r="CS50" s="698"/>
      <c r="CT50" s="696"/>
      <c r="CU50" s="697"/>
      <c r="CV50" s="697"/>
      <c r="CW50" s="698"/>
      <c r="CX50" s="754"/>
      <c r="CY50" s="755"/>
      <c r="CZ50" s="756"/>
      <c r="DA50" s="754"/>
      <c r="DB50" s="755"/>
      <c r="DC50" s="756"/>
      <c r="DD50" s="696"/>
      <c r="DE50" s="697"/>
      <c r="DF50" s="697"/>
      <c r="DG50" s="698"/>
      <c r="DH50" s="696"/>
      <c r="DI50" s="697"/>
      <c r="DJ50" s="697"/>
      <c r="DK50" s="698"/>
      <c r="DL50" s="696"/>
      <c r="DM50" s="697"/>
      <c r="DN50" s="698"/>
      <c r="DO50" s="696"/>
      <c r="DP50" s="697"/>
      <c r="DQ50" s="698"/>
      <c r="DR50" s="696"/>
      <c r="DS50" s="697"/>
      <c r="DT50" s="698"/>
      <c r="DU50" s="696"/>
      <c r="DV50" s="697"/>
      <c r="DW50" s="698"/>
      <c r="DX50" s="696"/>
      <c r="DY50" s="697"/>
      <c r="DZ50" s="697"/>
      <c r="EA50" s="698"/>
      <c r="EB50" s="696"/>
      <c r="EC50" s="697"/>
      <c r="ED50" s="698"/>
    </row>
    <row r="51" spans="1:134" s="34" customFormat="1" ht="12" customHeight="1" hidden="1">
      <c r="A51" s="762" t="s">
        <v>1</v>
      </c>
      <c r="B51" s="762"/>
      <c r="C51" s="762"/>
      <c r="D51" s="763" t="s">
        <v>16</v>
      </c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63"/>
      <c r="R51" s="763"/>
      <c r="S51" s="763"/>
      <c r="T51" s="763"/>
      <c r="U51" s="700"/>
      <c r="V51" s="700"/>
      <c r="W51" s="700"/>
      <c r="X51" s="700"/>
      <c r="Y51" s="700"/>
      <c r="Z51" s="700"/>
      <c r="AA51" s="700"/>
      <c r="AB51" s="700"/>
      <c r="AC51" s="700"/>
      <c r="AD51" s="700"/>
      <c r="AE51" s="700"/>
      <c r="AF51" s="700"/>
      <c r="AG51" s="700"/>
      <c r="AH51" s="700"/>
      <c r="AI51" s="690"/>
      <c r="AJ51" s="690"/>
      <c r="AK51" s="690"/>
      <c r="AL51" s="690"/>
      <c r="AM51" s="690"/>
      <c r="AN51" s="690"/>
      <c r="AO51" s="690"/>
      <c r="AP51" s="690"/>
      <c r="AQ51" s="690"/>
      <c r="AR51" s="690"/>
      <c r="AS51" s="690"/>
      <c r="AT51" s="690"/>
      <c r="AU51" s="690"/>
      <c r="AV51" s="690"/>
      <c r="AW51" s="690"/>
      <c r="AX51" s="690"/>
      <c r="AY51" s="690"/>
      <c r="AZ51" s="690"/>
      <c r="BA51" s="690"/>
      <c r="BB51" s="690"/>
      <c r="BC51" s="690"/>
      <c r="BD51" s="690"/>
      <c r="BE51" s="690"/>
      <c r="BF51" s="690"/>
      <c r="BG51" s="690"/>
      <c r="BH51" s="690"/>
      <c r="BI51" s="690"/>
      <c r="BJ51" s="690"/>
      <c r="BK51" s="690"/>
      <c r="BL51" s="690"/>
      <c r="BM51" s="690"/>
      <c r="BN51" s="690"/>
      <c r="BO51" s="690"/>
      <c r="BP51" s="690"/>
      <c r="BQ51" s="690"/>
      <c r="BR51" s="690"/>
      <c r="BS51" s="690"/>
      <c r="BT51" s="690"/>
      <c r="BU51" s="690"/>
      <c r="BV51" s="690"/>
      <c r="BW51" s="690"/>
      <c r="BX51" s="690"/>
      <c r="BY51" s="690"/>
      <c r="BZ51" s="690"/>
      <c r="CA51" s="690"/>
      <c r="CB51" s="690"/>
      <c r="CC51" s="690"/>
      <c r="CD51" s="690"/>
      <c r="CE51" s="690"/>
      <c r="CF51" s="690"/>
      <c r="CG51" s="690"/>
      <c r="CH51" s="690"/>
      <c r="CI51" s="690"/>
      <c r="CJ51" s="690"/>
      <c r="CK51" s="690"/>
      <c r="CL51" s="690"/>
      <c r="CM51" s="690"/>
      <c r="CN51" s="690"/>
      <c r="CO51" s="690"/>
      <c r="CP51" s="690"/>
      <c r="CQ51" s="690"/>
      <c r="CR51" s="690"/>
      <c r="CS51" s="690"/>
      <c r="CT51" s="690"/>
      <c r="CU51" s="690"/>
      <c r="CV51" s="690"/>
      <c r="CW51" s="690"/>
      <c r="CX51" s="690"/>
      <c r="CY51" s="690"/>
      <c r="CZ51" s="690"/>
      <c r="DA51" s="690"/>
      <c r="DB51" s="690"/>
      <c r="DC51" s="690"/>
      <c r="DD51" s="690"/>
      <c r="DE51" s="690"/>
      <c r="DF51" s="690"/>
      <c r="DG51" s="690"/>
      <c r="DH51" s="690"/>
      <c r="DI51" s="690"/>
      <c r="DJ51" s="690"/>
      <c r="DK51" s="690"/>
      <c r="DL51" s="690"/>
      <c r="DM51" s="690"/>
      <c r="DN51" s="690"/>
      <c r="DO51" s="690"/>
      <c r="DP51" s="690"/>
      <c r="DQ51" s="690"/>
      <c r="DR51" s="690"/>
      <c r="DS51" s="690"/>
      <c r="DT51" s="690"/>
      <c r="DU51" s="690"/>
      <c r="DV51" s="690"/>
      <c r="DW51" s="690"/>
      <c r="DX51" s="690"/>
      <c r="DY51" s="690"/>
      <c r="DZ51" s="690"/>
      <c r="EA51" s="690"/>
      <c r="EB51" s="690"/>
      <c r="EC51" s="690"/>
      <c r="ED51" s="690"/>
    </row>
    <row r="52" spans="1:134" s="34" customFormat="1" ht="12" customHeight="1" hidden="1">
      <c r="A52" s="762" t="s">
        <v>14</v>
      </c>
      <c r="B52" s="762"/>
      <c r="C52" s="762"/>
      <c r="D52" s="763"/>
      <c r="E52" s="763"/>
      <c r="F52" s="763"/>
      <c r="G52" s="763"/>
      <c r="H52" s="763"/>
      <c r="I52" s="763"/>
      <c r="J52" s="763"/>
      <c r="K52" s="763"/>
      <c r="L52" s="763"/>
      <c r="M52" s="763"/>
      <c r="N52" s="763"/>
      <c r="O52" s="763"/>
      <c r="P52" s="763"/>
      <c r="Q52" s="763"/>
      <c r="R52" s="763"/>
      <c r="S52" s="763"/>
      <c r="T52" s="763"/>
      <c r="U52" s="700"/>
      <c r="V52" s="700"/>
      <c r="W52" s="700"/>
      <c r="X52" s="700"/>
      <c r="Y52" s="700"/>
      <c r="Z52" s="700"/>
      <c r="AA52" s="700"/>
      <c r="AB52" s="700"/>
      <c r="AC52" s="700"/>
      <c r="AD52" s="700"/>
      <c r="AE52" s="700"/>
      <c r="AF52" s="700"/>
      <c r="AG52" s="700"/>
      <c r="AH52" s="700"/>
      <c r="AI52" s="690"/>
      <c r="AJ52" s="690"/>
      <c r="AK52" s="690"/>
      <c r="AL52" s="690"/>
      <c r="AM52" s="690"/>
      <c r="AN52" s="690"/>
      <c r="AO52" s="690"/>
      <c r="AP52" s="690"/>
      <c r="AQ52" s="690"/>
      <c r="AR52" s="690"/>
      <c r="AS52" s="690"/>
      <c r="AT52" s="690"/>
      <c r="AU52" s="690"/>
      <c r="AV52" s="690"/>
      <c r="AW52" s="690"/>
      <c r="AX52" s="690"/>
      <c r="AY52" s="690"/>
      <c r="AZ52" s="690"/>
      <c r="BA52" s="690"/>
      <c r="BB52" s="690"/>
      <c r="BC52" s="690"/>
      <c r="BD52" s="690"/>
      <c r="BE52" s="690"/>
      <c r="BF52" s="690"/>
      <c r="BG52" s="690"/>
      <c r="BH52" s="690"/>
      <c r="BI52" s="690"/>
      <c r="BJ52" s="690"/>
      <c r="BK52" s="690"/>
      <c r="BL52" s="690"/>
      <c r="BM52" s="690"/>
      <c r="BN52" s="690"/>
      <c r="BO52" s="690"/>
      <c r="BP52" s="690"/>
      <c r="BQ52" s="690"/>
      <c r="BR52" s="690"/>
      <c r="BS52" s="690"/>
      <c r="BT52" s="690"/>
      <c r="BU52" s="690"/>
      <c r="BV52" s="690"/>
      <c r="BW52" s="690"/>
      <c r="BX52" s="690"/>
      <c r="BY52" s="690"/>
      <c r="BZ52" s="690"/>
      <c r="CA52" s="690"/>
      <c r="CB52" s="690"/>
      <c r="CC52" s="690"/>
      <c r="CD52" s="690"/>
      <c r="CE52" s="690"/>
      <c r="CF52" s="690"/>
      <c r="CG52" s="690"/>
      <c r="CH52" s="690"/>
      <c r="CI52" s="690"/>
      <c r="CJ52" s="690"/>
      <c r="CK52" s="690"/>
      <c r="CL52" s="690"/>
      <c r="CM52" s="690"/>
      <c r="CN52" s="690"/>
      <c r="CO52" s="690"/>
      <c r="CP52" s="690"/>
      <c r="CQ52" s="690"/>
      <c r="CR52" s="690"/>
      <c r="CS52" s="690"/>
      <c r="CT52" s="690"/>
      <c r="CU52" s="690"/>
      <c r="CV52" s="690"/>
      <c r="CW52" s="690"/>
      <c r="CX52" s="690"/>
      <c r="CY52" s="690"/>
      <c r="CZ52" s="690"/>
      <c r="DA52" s="690"/>
      <c r="DB52" s="690"/>
      <c r="DC52" s="690"/>
      <c r="DD52" s="690"/>
      <c r="DE52" s="690"/>
      <c r="DF52" s="690"/>
      <c r="DG52" s="690"/>
      <c r="DH52" s="690"/>
      <c r="DI52" s="690"/>
      <c r="DJ52" s="690"/>
      <c r="DK52" s="690"/>
      <c r="DL52" s="690"/>
      <c r="DM52" s="690"/>
      <c r="DN52" s="690"/>
      <c r="DO52" s="690"/>
      <c r="DP52" s="690"/>
      <c r="DQ52" s="690"/>
      <c r="DR52" s="690"/>
      <c r="DS52" s="690"/>
      <c r="DT52" s="690"/>
      <c r="DU52" s="690"/>
      <c r="DV52" s="690"/>
      <c r="DW52" s="690"/>
      <c r="DX52" s="690"/>
      <c r="DY52" s="690"/>
      <c r="DZ52" s="690"/>
      <c r="EA52" s="690"/>
      <c r="EB52" s="690"/>
      <c r="EC52" s="690"/>
      <c r="ED52" s="690"/>
    </row>
    <row r="53" spans="1:134" s="45" customFormat="1" ht="10.5">
      <c r="A53" s="774" t="s">
        <v>24</v>
      </c>
      <c r="B53" s="774"/>
      <c r="C53" s="774"/>
      <c r="D53" s="806" t="s">
        <v>25</v>
      </c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692"/>
      <c r="V53" s="692"/>
      <c r="W53" s="692"/>
      <c r="X53" s="692"/>
      <c r="Y53" s="692"/>
      <c r="Z53" s="692"/>
      <c r="AA53" s="692"/>
      <c r="AB53" s="692"/>
      <c r="AC53" s="692"/>
      <c r="AD53" s="692"/>
      <c r="AE53" s="692"/>
      <c r="AF53" s="692"/>
      <c r="AG53" s="692"/>
      <c r="AH53" s="692"/>
      <c r="AI53" s="699"/>
      <c r="AJ53" s="699"/>
      <c r="AK53" s="699"/>
      <c r="AL53" s="699"/>
      <c r="AM53" s="699"/>
      <c r="AN53" s="699"/>
      <c r="AO53" s="699"/>
      <c r="AP53" s="699"/>
      <c r="AQ53" s="699"/>
      <c r="AR53" s="699"/>
      <c r="AS53" s="699"/>
      <c r="AT53" s="699"/>
      <c r="AU53" s="699"/>
      <c r="AV53" s="699"/>
      <c r="AW53" s="699"/>
      <c r="AX53" s="699"/>
      <c r="AY53" s="699"/>
      <c r="AZ53" s="699"/>
      <c r="BA53" s="699"/>
      <c r="BB53" s="699"/>
      <c r="BC53" s="699"/>
      <c r="BD53" s="699"/>
      <c r="BE53" s="699"/>
      <c r="BF53" s="699"/>
      <c r="BG53" s="699"/>
      <c r="BH53" s="699"/>
      <c r="BI53" s="699"/>
      <c r="BJ53" s="699"/>
      <c r="BK53" s="699"/>
      <c r="BL53" s="699"/>
      <c r="BM53" s="699"/>
      <c r="BN53" s="699"/>
      <c r="BO53" s="699"/>
      <c r="BP53" s="723">
        <f>BP59</f>
        <v>4.88402</v>
      </c>
      <c r="BQ53" s="723"/>
      <c r="BR53" s="723"/>
      <c r="BS53" s="723"/>
      <c r="BT53" s="723"/>
      <c r="BU53" s="723">
        <f>BU59</f>
        <v>4.88402</v>
      </c>
      <c r="BV53" s="723"/>
      <c r="BW53" s="723"/>
      <c r="BX53" s="723"/>
      <c r="BY53" s="723">
        <f>BY59</f>
        <v>0</v>
      </c>
      <c r="BZ53" s="723"/>
      <c r="CA53" s="723"/>
      <c r="CB53" s="723"/>
      <c r="CC53" s="723">
        <f>CC59</f>
        <v>0</v>
      </c>
      <c r="CD53" s="723"/>
      <c r="CE53" s="723"/>
      <c r="CF53" s="723"/>
      <c r="CG53" s="699"/>
      <c r="CH53" s="699"/>
      <c r="CI53" s="699"/>
      <c r="CJ53" s="699"/>
      <c r="CK53" s="699"/>
      <c r="CL53" s="699"/>
      <c r="CM53" s="699"/>
      <c r="CN53" s="699"/>
      <c r="CO53" s="699"/>
      <c r="CP53" s="699"/>
      <c r="CQ53" s="699"/>
      <c r="CR53" s="699"/>
      <c r="CS53" s="699"/>
      <c r="CT53" s="699"/>
      <c r="CU53" s="699"/>
      <c r="CV53" s="699"/>
      <c r="CW53" s="699"/>
      <c r="CX53" s="699"/>
      <c r="CY53" s="699"/>
      <c r="CZ53" s="699"/>
      <c r="DA53" s="699"/>
      <c r="DB53" s="699"/>
      <c r="DC53" s="699"/>
      <c r="DD53" s="699"/>
      <c r="DE53" s="699"/>
      <c r="DF53" s="699"/>
      <c r="DG53" s="699"/>
      <c r="DH53" s="699"/>
      <c r="DI53" s="699"/>
      <c r="DJ53" s="699"/>
      <c r="DK53" s="699"/>
      <c r="DL53" s="699"/>
      <c r="DM53" s="699"/>
      <c r="DN53" s="699"/>
      <c r="DO53" s="699"/>
      <c r="DP53" s="699"/>
      <c r="DQ53" s="699"/>
      <c r="DR53" s="699"/>
      <c r="DS53" s="699"/>
      <c r="DT53" s="699"/>
      <c r="DU53" s="699"/>
      <c r="DV53" s="699"/>
      <c r="DW53" s="699"/>
      <c r="DX53" s="699"/>
      <c r="DY53" s="699"/>
      <c r="DZ53" s="699"/>
      <c r="EA53" s="699"/>
      <c r="EB53" s="699"/>
      <c r="EC53" s="699"/>
      <c r="ED53" s="699"/>
    </row>
    <row r="54" spans="1:134" s="34" customFormat="1" ht="12" customHeight="1" hidden="1">
      <c r="A54" s="762" t="s">
        <v>0</v>
      </c>
      <c r="B54" s="762"/>
      <c r="C54" s="762"/>
      <c r="D54" s="689" t="s">
        <v>15</v>
      </c>
      <c r="E54" s="689"/>
      <c r="F54" s="689"/>
      <c r="G54" s="689"/>
      <c r="H54" s="689"/>
      <c r="I54" s="689"/>
      <c r="J54" s="689"/>
      <c r="K54" s="689"/>
      <c r="L54" s="689"/>
      <c r="M54" s="689"/>
      <c r="N54" s="689"/>
      <c r="O54" s="689"/>
      <c r="P54" s="689"/>
      <c r="Q54" s="689"/>
      <c r="R54" s="689"/>
      <c r="S54" s="689"/>
      <c r="T54" s="689"/>
      <c r="U54" s="690"/>
      <c r="V54" s="690"/>
      <c r="W54" s="690"/>
      <c r="X54" s="690"/>
      <c r="Y54" s="690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690"/>
      <c r="AM54" s="690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690"/>
      <c r="BB54" s="690"/>
      <c r="BC54" s="690"/>
      <c r="BD54" s="690"/>
      <c r="BE54" s="690"/>
      <c r="BF54" s="690"/>
      <c r="BG54" s="690"/>
      <c r="BH54" s="690"/>
      <c r="BI54" s="690"/>
      <c r="BJ54" s="690"/>
      <c r="BK54" s="690"/>
      <c r="BL54" s="690"/>
      <c r="BM54" s="690"/>
      <c r="BN54" s="690"/>
      <c r="BO54" s="690"/>
      <c r="BP54" s="690"/>
      <c r="BQ54" s="690"/>
      <c r="BR54" s="690"/>
      <c r="BS54" s="690"/>
      <c r="BT54" s="690"/>
      <c r="BU54" s="690"/>
      <c r="BV54" s="690"/>
      <c r="BW54" s="690"/>
      <c r="BX54" s="690"/>
      <c r="BY54" s="690"/>
      <c r="BZ54" s="690"/>
      <c r="CA54" s="690"/>
      <c r="CB54" s="690"/>
      <c r="CC54" s="690"/>
      <c r="CD54" s="690"/>
      <c r="CE54" s="690"/>
      <c r="CF54" s="690"/>
      <c r="CG54" s="690"/>
      <c r="CH54" s="690"/>
      <c r="CI54" s="690"/>
      <c r="CJ54" s="690"/>
      <c r="CK54" s="690"/>
      <c r="CL54" s="690"/>
      <c r="CM54" s="690"/>
      <c r="CN54" s="690"/>
      <c r="CO54" s="690"/>
      <c r="CP54" s="690"/>
      <c r="CQ54" s="690"/>
      <c r="CR54" s="690"/>
      <c r="CS54" s="690"/>
      <c r="CT54" s="690"/>
      <c r="CU54" s="690"/>
      <c r="CV54" s="690"/>
      <c r="CW54" s="690"/>
      <c r="CX54" s="690"/>
      <c r="CY54" s="690"/>
      <c r="CZ54" s="690"/>
      <c r="DA54" s="690"/>
      <c r="DB54" s="690"/>
      <c r="DC54" s="690"/>
      <c r="DD54" s="690"/>
      <c r="DE54" s="690"/>
      <c r="DF54" s="690"/>
      <c r="DG54" s="690"/>
      <c r="DH54" s="690"/>
      <c r="DI54" s="690"/>
      <c r="DJ54" s="690"/>
      <c r="DK54" s="690"/>
      <c r="DL54" s="690"/>
      <c r="DM54" s="690"/>
      <c r="DN54" s="690"/>
      <c r="DO54" s="690"/>
      <c r="DP54" s="690"/>
      <c r="DQ54" s="690"/>
      <c r="DR54" s="690"/>
      <c r="DS54" s="690"/>
      <c r="DT54" s="690"/>
      <c r="DU54" s="690"/>
      <c r="DV54" s="690"/>
      <c r="DW54" s="690"/>
      <c r="DX54" s="690"/>
      <c r="DY54" s="690"/>
      <c r="DZ54" s="690"/>
      <c r="EA54" s="690"/>
      <c r="EB54" s="690"/>
      <c r="EC54" s="690"/>
      <c r="ED54" s="690"/>
    </row>
    <row r="55" spans="1:134" s="34" customFormat="1" ht="12" customHeight="1" hidden="1">
      <c r="A55" s="762"/>
      <c r="B55" s="762"/>
      <c r="C55" s="762"/>
      <c r="D55" s="689" t="s">
        <v>28</v>
      </c>
      <c r="E55" s="689"/>
      <c r="F55" s="689"/>
      <c r="G55" s="689"/>
      <c r="H55" s="689"/>
      <c r="I55" s="689"/>
      <c r="J55" s="689"/>
      <c r="K55" s="689"/>
      <c r="L55" s="689"/>
      <c r="M55" s="689"/>
      <c r="N55" s="689"/>
      <c r="O55" s="689"/>
      <c r="P55" s="689"/>
      <c r="Q55" s="689"/>
      <c r="R55" s="689"/>
      <c r="S55" s="689"/>
      <c r="T55" s="689"/>
      <c r="U55" s="690"/>
      <c r="V55" s="690"/>
      <c r="W55" s="690"/>
      <c r="X55" s="690"/>
      <c r="Y55" s="690"/>
      <c r="Z55" s="690"/>
      <c r="AA55" s="690"/>
      <c r="AB55" s="690"/>
      <c r="AC55" s="690"/>
      <c r="AD55" s="690"/>
      <c r="AE55" s="690"/>
      <c r="AF55" s="690"/>
      <c r="AG55" s="690"/>
      <c r="AH55" s="690"/>
      <c r="AI55" s="690"/>
      <c r="AJ55" s="690"/>
      <c r="AK55" s="690"/>
      <c r="AL55" s="690"/>
      <c r="AM55" s="690"/>
      <c r="AN55" s="690"/>
      <c r="AO55" s="690"/>
      <c r="AP55" s="690"/>
      <c r="AQ55" s="690"/>
      <c r="AR55" s="690"/>
      <c r="AS55" s="690"/>
      <c r="AT55" s="690"/>
      <c r="AU55" s="690"/>
      <c r="AV55" s="690"/>
      <c r="AW55" s="690"/>
      <c r="AX55" s="690"/>
      <c r="AY55" s="690"/>
      <c r="AZ55" s="690"/>
      <c r="BA55" s="690"/>
      <c r="BB55" s="690"/>
      <c r="BC55" s="690"/>
      <c r="BD55" s="690"/>
      <c r="BE55" s="690"/>
      <c r="BF55" s="690"/>
      <c r="BG55" s="690"/>
      <c r="BH55" s="690"/>
      <c r="BI55" s="690"/>
      <c r="BJ55" s="690"/>
      <c r="BK55" s="690"/>
      <c r="BL55" s="690"/>
      <c r="BM55" s="690"/>
      <c r="BN55" s="690"/>
      <c r="BO55" s="690"/>
      <c r="BP55" s="690"/>
      <c r="BQ55" s="690"/>
      <c r="BR55" s="690"/>
      <c r="BS55" s="690"/>
      <c r="BT55" s="690"/>
      <c r="BU55" s="690"/>
      <c r="BV55" s="690"/>
      <c r="BW55" s="690"/>
      <c r="BX55" s="690"/>
      <c r="BY55" s="690"/>
      <c r="BZ55" s="690"/>
      <c r="CA55" s="690"/>
      <c r="CB55" s="690"/>
      <c r="CC55" s="690"/>
      <c r="CD55" s="690"/>
      <c r="CE55" s="690"/>
      <c r="CF55" s="690"/>
      <c r="CG55" s="690"/>
      <c r="CH55" s="690"/>
      <c r="CI55" s="690"/>
      <c r="CJ55" s="690"/>
      <c r="CK55" s="690"/>
      <c r="CL55" s="690"/>
      <c r="CM55" s="690"/>
      <c r="CN55" s="690"/>
      <c r="CO55" s="690"/>
      <c r="CP55" s="690"/>
      <c r="CQ55" s="690"/>
      <c r="CR55" s="690"/>
      <c r="CS55" s="690"/>
      <c r="CT55" s="690"/>
      <c r="CU55" s="690"/>
      <c r="CV55" s="690"/>
      <c r="CW55" s="690"/>
      <c r="CX55" s="690"/>
      <c r="CY55" s="690"/>
      <c r="CZ55" s="690"/>
      <c r="DA55" s="690"/>
      <c r="DB55" s="690"/>
      <c r="DC55" s="690"/>
      <c r="DD55" s="690"/>
      <c r="DE55" s="690"/>
      <c r="DF55" s="690"/>
      <c r="DG55" s="690"/>
      <c r="DH55" s="690"/>
      <c r="DI55" s="690"/>
      <c r="DJ55" s="690"/>
      <c r="DK55" s="690"/>
      <c r="DL55" s="690"/>
      <c r="DM55" s="690"/>
      <c r="DN55" s="690"/>
      <c r="DO55" s="690"/>
      <c r="DP55" s="690"/>
      <c r="DQ55" s="690"/>
      <c r="DR55" s="690"/>
      <c r="DS55" s="690"/>
      <c r="DT55" s="690"/>
      <c r="DU55" s="690"/>
      <c r="DV55" s="690"/>
      <c r="DW55" s="690"/>
      <c r="DX55" s="690"/>
      <c r="DY55" s="690"/>
      <c r="DZ55" s="690"/>
      <c r="EA55" s="690"/>
      <c r="EB55" s="690"/>
      <c r="EC55" s="690"/>
      <c r="ED55" s="690"/>
    </row>
    <row r="56" spans="1:134" s="34" customFormat="1" ht="12" customHeight="1" hidden="1">
      <c r="A56" s="762" t="s">
        <v>1</v>
      </c>
      <c r="B56" s="762"/>
      <c r="C56" s="762"/>
      <c r="D56" s="689" t="s">
        <v>16</v>
      </c>
      <c r="E56" s="689"/>
      <c r="F56" s="689"/>
      <c r="G56" s="689"/>
      <c r="H56" s="689"/>
      <c r="I56" s="689"/>
      <c r="J56" s="689"/>
      <c r="K56" s="689"/>
      <c r="L56" s="689"/>
      <c r="M56" s="689"/>
      <c r="N56" s="689"/>
      <c r="O56" s="689"/>
      <c r="P56" s="689"/>
      <c r="Q56" s="689"/>
      <c r="R56" s="689"/>
      <c r="S56" s="689"/>
      <c r="T56" s="689"/>
      <c r="U56" s="690"/>
      <c r="V56" s="690"/>
      <c r="W56" s="690"/>
      <c r="X56" s="690"/>
      <c r="Y56" s="690"/>
      <c r="Z56" s="690"/>
      <c r="AA56" s="690"/>
      <c r="AB56" s="690"/>
      <c r="AC56" s="690"/>
      <c r="AD56" s="690"/>
      <c r="AE56" s="690"/>
      <c r="AF56" s="690"/>
      <c r="AG56" s="690"/>
      <c r="AH56" s="690"/>
      <c r="AI56" s="690"/>
      <c r="AJ56" s="690"/>
      <c r="AK56" s="690"/>
      <c r="AL56" s="690"/>
      <c r="AM56" s="690"/>
      <c r="AN56" s="690"/>
      <c r="AO56" s="690"/>
      <c r="AP56" s="690"/>
      <c r="AQ56" s="690"/>
      <c r="AR56" s="690"/>
      <c r="AS56" s="690"/>
      <c r="AT56" s="690"/>
      <c r="AU56" s="690"/>
      <c r="AV56" s="690"/>
      <c r="AW56" s="690"/>
      <c r="AX56" s="690"/>
      <c r="AY56" s="690"/>
      <c r="AZ56" s="690"/>
      <c r="BA56" s="690"/>
      <c r="BB56" s="690"/>
      <c r="BC56" s="690"/>
      <c r="BD56" s="690"/>
      <c r="BE56" s="690"/>
      <c r="BF56" s="690"/>
      <c r="BG56" s="690"/>
      <c r="BH56" s="690"/>
      <c r="BI56" s="690"/>
      <c r="BJ56" s="690"/>
      <c r="BK56" s="690"/>
      <c r="BL56" s="690"/>
      <c r="BM56" s="690"/>
      <c r="BN56" s="690"/>
      <c r="BO56" s="690"/>
      <c r="BP56" s="690"/>
      <c r="BQ56" s="690"/>
      <c r="BR56" s="690"/>
      <c r="BS56" s="690"/>
      <c r="BT56" s="690"/>
      <c r="BU56" s="690"/>
      <c r="BV56" s="690"/>
      <c r="BW56" s="690"/>
      <c r="BX56" s="690"/>
      <c r="BY56" s="690"/>
      <c r="BZ56" s="690"/>
      <c r="CA56" s="690"/>
      <c r="CB56" s="690"/>
      <c r="CC56" s="690"/>
      <c r="CD56" s="690"/>
      <c r="CE56" s="690"/>
      <c r="CF56" s="690"/>
      <c r="CG56" s="690"/>
      <c r="CH56" s="690"/>
      <c r="CI56" s="690"/>
      <c r="CJ56" s="690"/>
      <c r="CK56" s="690"/>
      <c r="CL56" s="690"/>
      <c r="CM56" s="690"/>
      <c r="CN56" s="690"/>
      <c r="CO56" s="690"/>
      <c r="CP56" s="690"/>
      <c r="CQ56" s="690"/>
      <c r="CR56" s="690"/>
      <c r="CS56" s="690"/>
      <c r="CT56" s="690"/>
      <c r="CU56" s="690"/>
      <c r="CV56" s="690"/>
      <c r="CW56" s="690"/>
      <c r="CX56" s="690"/>
      <c r="CY56" s="690"/>
      <c r="CZ56" s="690"/>
      <c r="DA56" s="690"/>
      <c r="DB56" s="690"/>
      <c r="DC56" s="690"/>
      <c r="DD56" s="690"/>
      <c r="DE56" s="690"/>
      <c r="DF56" s="690"/>
      <c r="DG56" s="690"/>
      <c r="DH56" s="690"/>
      <c r="DI56" s="690"/>
      <c r="DJ56" s="690"/>
      <c r="DK56" s="690"/>
      <c r="DL56" s="690"/>
      <c r="DM56" s="690"/>
      <c r="DN56" s="690"/>
      <c r="DO56" s="690"/>
      <c r="DP56" s="690"/>
      <c r="DQ56" s="690"/>
      <c r="DR56" s="690"/>
      <c r="DS56" s="690"/>
      <c r="DT56" s="690"/>
      <c r="DU56" s="690"/>
      <c r="DV56" s="690"/>
      <c r="DW56" s="690"/>
      <c r="DX56" s="690"/>
      <c r="DY56" s="690"/>
      <c r="DZ56" s="690"/>
      <c r="EA56" s="690"/>
      <c r="EB56" s="690"/>
      <c r="EC56" s="690"/>
      <c r="ED56" s="690"/>
    </row>
    <row r="57" spans="1:134" s="34" customFormat="1" ht="12" customHeight="1" hidden="1">
      <c r="A57" s="762"/>
      <c r="B57" s="762"/>
      <c r="C57" s="762"/>
      <c r="D57" s="689" t="s">
        <v>28</v>
      </c>
      <c r="E57" s="689"/>
      <c r="F57" s="689"/>
      <c r="G57" s="689"/>
      <c r="H57" s="689"/>
      <c r="I57" s="689"/>
      <c r="J57" s="689"/>
      <c r="K57" s="689"/>
      <c r="L57" s="689"/>
      <c r="M57" s="689"/>
      <c r="N57" s="689"/>
      <c r="O57" s="689"/>
      <c r="P57" s="689"/>
      <c r="Q57" s="689"/>
      <c r="R57" s="689"/>
      <c r="S57" s="689"/>
      <c r="T57" s="689"/>
      <c r="U57" s="690"/>
      <c r="V57" s="690"/>
      <c r="W57" s="690"/>
      <c r="X57" s="690"/>
      <c r="Y57" s="690"/>
      <c r="Z57" s="690"/>
      <c r="AA57" s="690"/>
      <c r="AB57" s="690"/>
      <c r="AC57" s="690"/>
      <c r="AD57" s="690"/>
      <c r="AE57" s="690"/>
      <c r="AF57" s="690"/>
      <c r="AG57" s="690"/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0"/>
      <c r="AU57" s="690"/>
      <c r="AV57" s="690"/>
      <c r="AW57" s="690"/>
      <c r="AX57" s="690"/>
      <c r="AY57" s="690"/>
      <c r="AZ57" s="690"/>
      <c r="BA57" s="690"/>
      <c r="BB57" s="690"/>
      <c r="BC57" s="690"/>
      <c r="BD57" s="690"/>
      <c r="BE57" s="690"/>
      <c r="BF57" s="690"/>
      <c r="BG57" s="690"/>
      <c r="BH57" s="690"/>
      <c r="BI57" s="690"/>
      <c r="BJ57" s="690"/>
      <c r="BK57" s="690"/>
      <c r="BL57" s="690"/>
      <c r="BM57" s="690"/>
      <c r="BN57" s="690"/>
      <c r="BO57" s="690"/>
      <c r="BP57" s="690"/>
      <c r="BQ57" s="690"/>
      <c r="BR57" s="690"/>
      <c r="BS57" s="690"/>
      <c r="BT57" s="690"/>
      <c r="BU57" s="690"/>
      <c r="BV57" s="690"/>
      <c r="BW57" s="690"/>
      <c r="BX57" s="690"/>
      <c r="BY57" s="690"/>
      <c r="BZ57" s="690"/>
      <c r="CA57" s="690"/>
      <c r="CB57" s="690"/>
      <c r="CC57" s="690"/>
      <c r="CD57" s="690"/>
      <c r="CE57" s="690"/>
      <c r="CF57" s="690"/>
      <c r="CG57" s="690"/>
      <c r="CH57" s="690"/>
      <c r="CI57" s="690"/>
      <c r="CJ57" s="690"/>
      <c r="CK57" s="690"/>
      <c r="CL57" s="690"/>
      <c r="CM57" s="690"/>
      <c r="CN57" s="690"/>
      <c r="CO57" s="690"/>
      <c r="CP57" s="690"/>
      <c r="CQ57" s="690"/>
      <c r="CR57" s="690"/>
      <c r="CS57" s="690"/>
      <c r="CT57" s="690"/>
      <c r="CU57" s="690"/>
      <c r="CV57" s="690"/>
      <c r="CW57" s="690"/>
      <c r="CX57" s="690"/>
      <c r="CY57" s="690"/>
      <c r="CZ57" s="690"/>
      <c r="DA57" s="690"/>
      <c r="DB57" s="690"/>
      <c r="DC57" s="690"/>
      <c r="DD57" s="690"/>
      <c r="DE57" s="690"/>
      <c r="DF57" s="690"/>
      <c r="DG57" s="690"/>
      <c r="DH57" s="690"/>
      <c r="DI57" s="690"/>
      <c r="DJ57" s="690"/>
      <c r="DK57" s="690"/>
      <c r="DL57" s="690"/>
      <c r="DM57" s="690"/>
      <c r="DN57" s="690"/>
      <c r="DO57" s="690"/>
      <c r="DP57" s="690"/>
      <c r="DQ57" s="690"/>
      <c r="DR57" s="690"/>
      <c r="DS57" s="690"/>
      <c r="DT57" s="690"/>
      <c r="DU57" s="690"/>
      <c r="DV57" s="690"/>
      <c r="DW57" s="690"/>
      <c r="DX57" s="690"/>
      <c r="DY57" s="690"/>
      <c r="DZ57" s="690"/>
      <c r="EA57" s="690"/>
      <c r="EB57" s="690"/>
      <c r="EC57" s="690"/>
      <c r="ED57" s="690"/>
    </row>
    <row r="58" spans="1:134" s="34" customFormat="1" ht="12" customHeight="1" hidden="1">
      <c r="A58" s="762" t="s">
        <v>14</v>
      </c>
      <c r="B58" s="762"/>
      <c r="C58" s="762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689"/>
      <c r="Q58" s="689"/>
      <c r="R58" s="689"/>
      <c r="S58" s="689"/>
      <c r="T58" s="689"/>
      <c r="U58" s="690"/>
      <c r="V58" s="690"/>
      <c r="W58" s="690"/>
      <c r="X58" s="690"/>
      <c r="Y58" s="690"/>
      <c r="Z58" s="690"/>
      <c r="AA58" s="690"/>
      <c r="AB58" s="690"/>
      <c r="AC58" s="690"/>
      <c r="AD58" s="690"/>
      <c r="AE58" s="690"/>
      <c r="AF58" s="690"/>
      <c r="AG58" s="690"/>
      <c r="AH58" s="690"/>
      <c r="AI58" s="690"/>
      <c r="AJ58" s="690"/>
      <c r="AK58" s="690"/>
      <c r="AL58" s="690"/>
      <c r="AM58" s="690"/>
      <c r="AN58" s="690"/>
      <c r="AO58" s="690"/>
      <c r="AP58" s="690"/>
      <c r="AQ58" s="690"/>
      <c r="AR58" s="690"/>
      <c r="AS58" s="690"/>
      <c r="AT58" s="690"/>
      <c r="AU58" s="690"/>
      <c r="AV58" s="690"/>
      <c r="AW58" s="690"/>
      <c r="AX58" s="690"/>
      <c r="AY58" s="690"/>
      <c r="AZ58" s="690"/>
      <c r="BA58" s="690"/>
      <c r="BB58" s="690"/>
      <c r="BC58" s="690"/>
      <c r="BD58" s="690"/>
      <c r="BE58" s="690"/>
      <c r="BF58" s="690"/>
      <c r="BG58" s="690"/>
      <c r="BH58" s="690"/>
      <c r="BI58" s="690"/>
      <c r="BJ58" s="690"/>
      <c r="BK58" s="690"/>
      <c r="BL58" s="690"/>
      <c r="BM58" s="690"/>
      <c r="BN58" s="690"/>
      <c r="BO58" s="690"/>
      <c r="BP58" s="690"/>
      <c r="BQ58" s="690"/>
      <c r="BR58" s="690"/>
      <c r="BS58" s="690"/>
      <c r="BT58" s="690"/>
      <c r="BU58" s="690"/>
      <c r="BV58" s="690"/>
      <c r="BW58" s="690"/>
      <c r="BX58" s="690"/>
      <c r="BY58" s="690"/>
      <c r="BZ58" s="690"/>
      <c r="CA58" s="690"/>
      <c r="CB58" s="690"/>
      <c r="CC58" s="690"/>
      <c r="CD58" s="690"/>
      <c r="CE58" s="690"/>
      <c r="CF58" s="690"/>
      <c r="CG58" s="690"/>
      <c r="CH58" s="690"/>
      <c r="CI58" s="690"/>
      <c r="CJ58" s="690"/>
      <c r="CK58" s="690"/>
      <c r="CL58" s="690"/>
      <c r="CM58" s="690"/>
      <c r="CN58" s="690"/>
      <c r="CO58" s="690"/>
      <c r="CP58" s="690"/>
      <c r="CQ58" s="690"/>
      <c r="CR58" s="690"/>
      <c r="CS58" s="690"/>
      <c r="CT58" s="690"/>
      <c r="CU58" s="690"/>
      <c r="CV58" s="690"/>
      <c r="CW58" s="690"/>
      <c r="CX58" s="690"/>
      <c r="CY58" s="690"/>
      <c r="CZ58" s="690"/>
      <c r="DA58" s="690"/>
      <c r="DB58" s="690"/>
      <c r="DC58" s="690"/>
      <c r="DD58" s="690"/>
      <c r="DE58" s="690"/>
      <c r="DF58" s="690"/>
      <c r="DG58" s="690"/>
      <c r="DH58" s="690"/>
      <c r="DI58" s="690"/>
      <c r="DJ58" s="690"/>
      <c r="DK58" s="690"/>
      <c r="DL58" s="690"/>
      <c r="DM58" s="690"/>
      <c r="DN58" s="690"/>
      <c r="DO58" s="690"/>
      <c r="DP58" s="690"/>
      <c r="DQ58" s="690"/>
      <c r="DR58" s="690"/>
      <c r="DS58" s="690"/>
      <c r="DT58" s="690"/>
      <c r="DU58" s="690"/>
      <c r="DV58" s="690"/>
      <c r="DW58" s="690"/>
      <c r="DX58" s="690"/>
      <c r="DY58" s="690"/>
      <c r="DZ58" s="690"/>
      <c r="EA58" s="690"/>
      <c r="EB58" s="690"/>
      <c r="EC58" s="690"/>
      <c r="ED58" s="690"/>
    </row>
    <row r="59" spans="1:134" s="34" customFormat="1" ht="45" customHeight="1">
      <c r="A59" s="647" t="s">
        <v>0</v>
      </c>
      <c r="B59" s="648"/>
      <c r="C59" s="649"/>
      <c r="D59" s="644" t="s">
        <v>687</v>
      </c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6"/>
      <c r="U59" s="638"/>
      <c r="V59" s="639"/>
      <c r="W59" s="640"/>
      <c r="X59" s="638"/>
      <c r="Y59" s="639"/>
      <c r="Z59" s="640"/>
      <c r="AA59" s="638"/>
      <c r="AB59" s="639"/>
      <c r="AC59" s="639"/>
      <c r="AD59" s="640"/>
      <c r="AE59" s="638"/>
      <c r="AF59" s="639"/>
      <c r="AG59" s="639"/>
      <c r="AH59" s="640"/>
      <c r="AI59" s="638"/>
      <c r="AJ59" s="639"/>
      <c r="AK59" s="640"/>
      <c r="AL59" s="638"/>
      <c r="AM59" s="639"/>
      <c r="AN59" s="640"/>
      <c r="AO59" s="638"/>
      <c r="AP59" s="639"/>
      <c r="AQ59" s="639"/>
      <c r="AR59" s="640"/>
      <c r="AS59" s="638"/>
      <c r="AT59" s="639"/>
      <c r="AU59" s="639"/>
      <c r="AV59" s="640"/>
      <c r="AW59" s="638"/>
      <c r="AX59" s="639"/>
      <c r="AY59" s="640"/>
      <c r="AZ59" s="638"/>
      <c r="BA59" s="639"/>
      <c r="BB59" s="640"/>
      <c r="BC59" s="638"/>
      <c r="BD59" s="639"/>
      <c r="BE59" s="640"/>
      <c r="BF59" s="638"/>
      <c r="BG59" s="639"/>
      <c r="BH59" s="640"/>
      <c r="BI59" s="638"/>
      <c r="BJ59" s="639"/>
      <c r="BK59" s="639"/>
      <c r="BL59" s="640"/>
      <c r="BM59" s="638"/>
      <c r="BN59" s="639"/>
      <c r="BO59" s="640"/>
      <c r="BP59" s="641">
        <f>SUM(BU59:CF59)</f>
        <v>4.88402</v>
      </c>
      <c r="BQ59" s="642"/>
      <c r="BR59" s="642"/>
      <c r="BS59" s="642"/>
      <c r="BT59" s="643"/>
      <c r="BU59" s="641">
        <f>4.139*1.18</f>
        <v>4.88402</v>
      </c>
      <c r="BV59" s="642"/>
      <c r="BW59" s="642"/>
      <c r="BX59" s="643"/>
      <c r="BY59" s="641">
        <v>0</v>
      </c>
      <c r="BZ59" s="642"/>
      <c r="CA59" s="642"/>
      <c r="CB59" s="643"/>
      <c r="CC59" s="641">
        <v>0</v>
      </c>
      <c r="CD59" s="642"/>
      <c r="CE59" s="642"/>
      <c r="CF59" s="643"/>
      <c r="CG59" s="638"/>
      <c r="CH59" s="639"/>
      <c r="CI59" s="640"/>
      <c r="CJ59" s="638"/>
      <c r="CK59" s="639"/>
      <c r="CL59" s="640"/>
      <c r="CM59" s="638"/>
      <c r="CN59" s="639"/>
      <c r="CO59" s="640"/>
      <c r="CP59" s="638"/>
      <c r="CQ59" s="639"/>
      <c r="CR59" s="639"/>
      <c r="CS59" s="640"/>
      <c r="CT59" s="638"/>
      <c r="CU59" s="639"/>
      <c r="CV59" s="639"/>
      <c r="CW59" s="640"/>
      <c r="CX59" s="638"/>
      <c r="CY59" s="639"/>
      <c r="CZ59" s="640"/>
      <c r="DA59" s="638"/>
      <c r="DB59" s="639"/>
      <c r="DC59" s="640"/>
      <c r="DD59" s="638"/>
      <c r="DE59" s="639"/>
      <c r="DF59" s="639"/>
      <c r="DG59" s="640"/>
      <c r="DH59" s="638"/>
      <c r="DI59" s="639"/>
      <c r="DJ59" s="639"/>
      <c r="DK59" s="640"/>
      <c r="DL59" s="638"/>
      <c r="DM59" s="639"/>
      <c r="DN59" s="640"/>
      <c r="DO59" s="638"/>
      <c r="DP59" s="639"/>
      <c r="DQ59" s="640"/>
      <c r="DR59" s="638"/>
      <c r="DS59" s="639"/>
      <c r="DT59" s="640"/>
      <c r="DU59" s="638"/>
      <c r="DV59" s="639"/>
      <c r="DW59" s="640"/>
      <c r="DX59" s="638"/>
      <c r="DY59" s="639"/>
      <c r="DZ59" s="639"/>
      <c r="EA59" s="640"/>
      <c r="EB59" s="638"/>
      <c r="EC59" s="639"/>
      <c r="ED59" s="640"/>
    </row>
    <row r="60" spans="1:134" s="44" customFormat="1" ht="11.25">
      <c r="A60" s="807" t="s">
        <v>29</v>
      </c>
      <c r="B60" s="808"/>
      <c r="C60" s="808"/>
      <c r="D60" s="808"/>
      <c r="E60" s="808"/>
      <c r="F60" s="808"/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8"/>
      <c r="S60" s="808"/>
      <c r="T60" s="809"/>
      <c r="U60" s="691"/>
      <c r="V60" s="691"/>
      <c r="W60" s="691"/>
      <c r="X60" s="691"/>
      <c r="Y60" s="691"/>
      <c r="Z60" s="691"/>
      <c r="AA60" s="691"/>
      <c r="AB60" s="691"/>
      <c r="AC60" s="691"/>
      <c r="AD60" s="691"/>
      <c r="AE60" s="691"/>
      <c r="AF60" s="691"/>
      <c r="AG60" s="691"/>
      <c r="AH60" s="691"/>
      <c r="AI60" s="691"/>
      <c r="AJ60" s="691"/>
      <c r="AK60" s="691"/>
      <c r="AL60" s="691"/>
      <c r="AM60" s="691"/>
      <c r="AN60" s="691"/>
      <c r="AO60" s="691"/>
      <c r="AP60" s="691"/>
      <c r="AQ60" s="691"/>
      <c r="AR60" s="691"/>
      <c r="AS60" s="691"/>
      <c r="AT60" s="691"/>
      <c r="AU60" s="691"/>
      <c r="AV60" s="691"/>
      <c r="AW60" s="691"/>
      <c r="AX60" s="691"/>
      <c r="AY60" s="691"/>
      <c r="AZ60" s="691"/>
      <c r="BA60" s="691"/>
      <c r="BB60" s="691"/>
      <c r="BC60" s="691"/>
      <c r="BD60" s="691"/>
      <c r="BE60" s="691"/>
      <c r="BF60" s="691"/>
      <c r="BG60" s="691"/>
      <c r="BH60" s="691"/>
      <c r="BI60" s="691"/>
      <c r="BJ60" s="691"/>
      <c r="BK60" s="691"/>
      <c r="BL60" s="691"/>
      <c r="BM60" s="691"/>
      <c r="BN60" s="691"/>
      <c r="BO60" s="691"/>
      <c r="BP60" s="691"/>
      <c r="BQ60" s="691"/>
      <c r="BR60" s="691"/>
      <c r="BS60" s="691"/>
      <c r="BT60" s="691"/>
      <c r="BU60" s="691"/>
      <c r="BV60" s="691"/>
      <c r="BW60" s="691"/>
      <c r="BX60" s="691"/>
      <c r="BY60" s="691"/>
      <c r="BZ60" s="691"/>
      <c r="CA60" s="691"/>
      <c r="CB60" s="691"/>
      <c r="CC60" s="691"/>
      <c r="CD60" s="691"/>
      <c r="CE60" s="691"/>
      <c r="CF60" s="691"/>
      <c r="CG60" s="691"/>
      <c r="CH60" s="691"/>
      <c r="CI60" s="691"/>
      <c r="CJ60" s="691"/>
      <c r="CK60" s="691"/>
      <c r="CL60" s="691"/>
      <c r="CM60" s="691"/>
      <c r="CN60" s="691"/>
      <c r="CO60" s="691"/>
      <c r="CP60" s="691"/>
      <c r="CQ60" s="691"/>
      <c r="CR60" s="691"/>
      <c r="CS60" s="691"/>
      <c r="CT60" s="691"/>
      <c r="CU60" s="691"/>
      <c r="CV60" s="691"/>
      <c r="CW60" s="691"/>
      <c r="CX60" s="691"/>
      <c r="CY60" s="691"/>
      <c r="CZ60" s="691"/>
      <c r="DA60" s="691"/>
      <c r="DB60" s="691"/>
      <c r="DC60" s="691"/>
      <c r="DD60" s="691"/>
      <c r="DE60" s="691"/>
      <c r="DF60" s="691"/>
      <c r="DG60" s="691"/>
      <c r="DH60" s="691"/>
      <c r="DI60" s="691"/>
      <c r="DJ60" s="691"/>
      <c r="DK60" s="691"/>
      <c r="DL60" s="691"/>
      <c r="DM60" s="691"/>
      <c r="DN60" s="691"/>
      <c r="DO60" s="691"/>
      <c r="DP60" s="691"/>
      <c r="DQ60" s="691"/>
      <c r="DR60" s="691"/>
      <c r="DS60" s="691"/>
      <c r="DT60" s="691"/>
      <c r="DU60" s="691"/>
      <c r="DV60" s="691"/>
      <c r="DW60" s="691"/>
      <c r="DX60" s="691"/>
      <c r="DY60" s="691"/>
      <c r="DZ60" s="691"/>
      <c r="EA60" s="691"/>
      <c r="EB60" s="691"/>
      <c r="EC60" s="691"/>
      <c r="ED60" s="691"/>
    </row>
    <row r="61" spans="1:134" s="43" customFormat="1" ht="10.5">
      <c r="A61" s="764"/>
      <c r="B61" s="765"/>
      <c r="C61" s="766"/>
      <c r="D61" s="770" t="s">
        <v>30</v>
      </c>
      <c r="E61" s="770"/>
      <c r="F61" s="770"/>
      <c r="G61" s="770"/>
      <c r="H61" s="770"/>
      <c r="I61" s="770"/>
      <c r="J61" s="770"/>
      <c r="K61" s="770"/>
      <c r="L61" s="770"/>
      <c r="M61" s="770"/>
      <c r="N61" s="770"/>
      <c r="O61" s="770"/>
      <c r="P61" s="770"/>
      <c r="Q61" s="770"/>
      <c r="R61" s="770"/>
      <c r="S61" s="770"/>
      <c r="T61" s="770"/>
      <c r="U61" s="683"/>
      <c r="V61" s="684"/>
      <c r="W61" s="685"/>
      <c r="X61" s="683"/>
      <c r="Y61" s="684"/>
      <c r="Z61" s="685"/>
      <c r="AA61" s="683"/>
      <c r="AB61" s="684"/>
      <c r="AC61" s="684"/>
      <c r="AD61" s="685"/>
      <c r="AE61" s="683"/>
      <c r="AF61" s="684"/>
      <c r="AG61" s="684"/>
      <c r="AH61" s="685"/>
      <c r="AI61" s="683"/>
      <c r="AJ61" s="684"/>
      <c r="AK61" s="685"/>
      <c r="AL61" s="683"/>
      <c r="AM61" s="684"/>
      <c r="AN61" s="685"/>
      <c r="AO61" s="683"/>
      <c r="AP61" s="684"/>
      <c r="AQ61" s="684"/>
      <c r="AR61" s="685"/>
      <c r="AS61" s="683"/>
      <c r="AT61" s="684"/>
      <c r="AU61" s="684"/>
      <c r="AV61" s="685"/>
      <c r="AW61" s="683"/>
      <c r="AX61" s="684"/>
      <c r="AY61" s="685"/>
      <c r="AZ61" s="683"/>
      <c r="BA61" s="684"/>
      <c r="BB61" s="685"/>
      <c r="BC61" s="683"/>
      <c r="BD61" s="684"/>
      <c r="BE61" s="685"/>
      <c r="BF61" s="683"/>
      <c r="BG61" s="684"/>
      <c r="BH61" s="685"/>
      <c r="BI61" s="683"/>
      <c r="BJ61" s="684"/>
      <c r="BK61" s="684"/>
      <c r="BL61" s="685"/>
      <c r="BM61" s="683"/>
      <c r="BN61" s="684"/>
      <c r="BO61" s="685"/>
      <c r="BP61" s="683"/>
      <c r="BQ61" s="684"/>
      <c r="BR61" s="684"/>
      <c r="BS61" s="684"/>
      <c r="BT61" s="685"/>
      <c r="BU61" s="683"/>
      <c r="BV61" s="684"/>
      <c r="BW61" s="684"/>
      <c r="BX61" s="685"/>
      <c r="BY61" s="683"/>
      <c r="BZ61" s="684"/>
      <c r="CA61" s="684"/>
      <c r="CB61" s="685"/>
      <c r="CC61" s="683"/>
      <c r="CD61" s="684"/>
      <c r="CE61" s="684"/>
      <c r="CF61" s="685"/>
      <c r="CG61" s="683"/>
      <c r="CH61" s="684"/>
      <c r="CI61" s="685"/>
      <c r="CJ61" s="683"/>
      <c r="CK61" s="684"/>
      <c r="CL61" s="685"/>
      <c r="CM61" s="683"/>
      <c r="CN61" s="684"/>
      <c r="CO61" s="685"/>
      <c r="CP61" s="683"/>
      <c r="CQ61" s="684"/>
      <c r="CR61" s="684"/>
      <c r="CS61" s="685"/>
      <c r="CT61" s="683"/>
      <c r="CU61" s="684"/>
      <c r="CV61" s="684"/>
      <c r="CW61" s="685"/>
      <c r="CX61" s="683"/>
      <c r="CY61" s="684"/>
      <c r="CZ61" s="685"/>
      <c r="DA61" s="683"/>
      <c r="DB61" s="684"/>
      <c r="DC61" s="685"/>
      <c r="DD61" s="683"/>
      <c r="DE61" s="684"/>
      <c r="DF61" s="684"/>
      <c r="DG61" s="685"/>
      <c r="DH61" s="683"/>
      <c r="DI61" s="684"/>
      <c r="DJ61" s="684"/>
      <c r="DK61" s="685"/>
      <c r="DL61" s="683"/>
      <c r="DM61" s="684"/>
      <c r="DN61" s="685"/>
      <c r="DO61" s="683"/>
      <c r="DP61" s="684"/>
      <c r="DQ61" s="685"/>
      <c r="DR61" s="683"/>
      <c r="DS61" s="684"/>
      <c r="DT61" s="685"/>
      <c r="DU61" s="683"/>
      <c r="DV61" s="684"/>
      <c r="DW61" s="685"/>
      <c r="DX61" s="683"/>
      <c r="DY61" s="684"/>
      <c r="DZ61" s="684"/>
      <c r="EA61" s="685"/>
      <c r="EB61" s="683"/>
      <c r="EC61" s="684"/>
      <c r="ED61" s="685"/>
    </row>
    <row r="62" spans="1:134" s="43" customFormat="1" ht="10.5">
      <c r="A62" s="781"/>
      <c r="B62" s="782"/>
      <c r="C62" s="783"/>
      <c r="D62" s="802" t="s">
        <v>31</v>
      </c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686"/>
      <c r="V62" s="687"/>
      <c r="W62" s="688"/>
      <c r="X62" s="686"/>
      <c r="Y62" s="687"/>
      <c r="Z62" s="688"/>
      <c r="AA62" s="686"/>
      <c r="AB62" s="687"/>
      <c r="AC62" s="687"/>
      <c r="AD62" s="688"/>
      <c r="AE62" s="686"/>
      <c r="AF62" s="687"/>
      <c r="AG62" s="687"/>
      <c r="AH62" s="688"/>
      <c r="AI62" s="686"/>
      <c r="AJ62" s="687"/>
      <c r="AK62" s="688"/>
      <c r="AL62" s="686"/>
      <c r="AM62" s="687"/>
      <c r="AN62" s="688"/>
      <c r="AO62" s="686"/>
      <c r="AP62" s="687"/>
      <c r="AQ62" s="687"/>
      <c r="AR62" s="688"/>
      <c r="AS62" s="686"/>
      <c r="AT62" s="687"/>
      <c r="AU62" s="687"/>
      <c r="AV62" s="688"/>
      <c r="AW62" s="686"/>
      <c r="AX62" s="687"/>
      <c r="AY62" s="688"/>
      <c r="AZ62" s="686"/>
      <c r="BA62" s="687"/>
      <c r="BB62" s="688"/>
      <c r="BC62" s="686"/>
      <c r="BD62" s="687"/>
      <c r="BE62" s="688"/>
      <c r="BF62" s="686"/>
      <c r="BG62" s="687"/>
      <c r="BH62" s="688"/>
      <c r="BI62" s="686"/>
      <c r="BJ62" s="687"/>
      <c r="BK62" s="687"/>
      <c r="BL62" s="688"/>
      <c r="BM62" s="686"/>
      <c r="BN62" s="687"/>
      <c r="BO62" s="688"/>
      <c r="BP62" s="686"/>
      <c r="BQ62" s="687"/>
      <c r="BR62" s="687"/>
      <c r="BS62" s="687"/>
      <c r="BT62" s="688"/>
      <c r="BU62" s="686"/>
      <c r="BV62" s="687"/>
      <c r="BW62" s="687"/>
      <c r="BX62" s="688"/>
      <c r="BY62" s="686"/>
      <c r="BZ62" s="687"/>
      <c r="CA62" s="687"/>
      <c r="CB62" s="688"/>
      <c r="CC62" s="686"/>
      <c r="CD62" s="687"/>
      <c r="CE62" s="687"/>
      <c r="CF62" s="688"/>
      <c r="CG62" s="686"/>
      <c r="CH62" s="687"/>
      <c r="CI62" s="688"/>
      <c r="CJ62" s="686"/>
      <c r="CK62" s="687"/>
      <c r="CL62" s="688"/>
      <c r="CM62" s="686"/>
      <c r="CN62" s="687"/>
      <c r="CO62" s="688"/>
      <c r="CP62" s="686"/>
      <c r="CQ62" s="687"/>
      <c r="CR62" s="687"/>
      <c r="CS62" s="688"/>
      <c r="CT62" s="686"/>
      <c r="CU62" s="687"/>
      <c r="CV62" s="687"/>
      <c r="CW62" s="688"/>
      <c r="CX62" s="686"/>
      <c r="CY62" s="687"/>
      <c r="CZ62" s="688"/>
      <c r="DA62" s="686"/>
      <c r="DB62" s="687"/>
      <c r="DC62" s="688"/>
      <c r="DD62" s="686"/>
      <c r="DE62" s="687"/>
      <c r="DF62" s="687"/>
      <c r="DG62" s="688"/>
      <c r="DH62" s="686"/>
      <c r="DI62" s="687"/>
      <c r="DJ62" s="687"/>
      <c r="DK62" s="688"/>
      <c r="DL62" s="686"/>
      <c r="DM62" s="687"/>
      <c r="DN62" s="688"/>
      <c r="DO62" s="686"/>
      <c r="DP62" s="687"/>
      <c r="DQ62" s="688"/>
      <c r="DR62" s="686"/>
      <c r="DS62" s="687"/>
      <c r="DT62" s="688"/>
      <c r="DU62" s="686"/>
      <c r="DV62" s="687"/>
      <c r="DW62" s="688"/>
      <c r="DX62" s="686"/>
      <c r="DY62" s="687"/>
      <c r="DZ62" s="687"/>
      <c r="EA62" s="688"/>
      <c r="EB62" s="686"/>
      <c r="EC62" s="687"/>
      <c r="ED62" s="688"/>
    </row>
    <row r="63" spans="1:134" s="34" customFormat="1" ht="12" customHeight="1" hidden="1">
      <c r="A63" s="762" t="s">
        <v>0</v>
      </c>
      <c r="B63" s="762"/>
      <c r="C63" s="762"/>
      <c r="D63" s="689" t="s">
        <v>15</v>
      </c>
      <c r="E63" s="689"/>
      <c r="F63" s="689"/>
      <c r="G63" s="689"/>
      <c r="H63" s="689"/>
      <c r="I63" s="689"/>
      <c r="J63" s="689"/>
      <c r="K63" s="689"/>
      <c r="L63" s="689"/>
      <c r="M63" s="689"/>
      <c r="N63" s="689"/>
      <c r="O63" s="689"/>
      <c r="P63" s="689"/>
      <c r="Q63" s="689"/>
      <c r="R63" s="689"/>
      <c r="S63" s="689"/>
      <c r="T63" s="689"/>
      <c r="U63" s="689"/>
      <c r="V63" s="689"/>
      <c r="W63" s="689"/>
      <c r="X63" s="689"/>
      <c r="Y63" s="689"/>
      <c r="Z63" s="689"/>
      <c r="AA63" s="676"/>
      <c r="AB63" s="676"/>
      <c r="AC63" s="676"/>
      <c r="AD63" s="676"/>
      <c r="AE63" s="676"/>
      <c r="AF63" s="676"/>
      <c r="AG63" s="676"/>
      <c r="AH63" s="676"/>
      <c r="AI63" s="689"/>
      <c r="AJ63" s="689"/>
      <c r="AK63" s="689"/>
      <c r="AL63" s="689"/>
      <c r="AM63" s="689"/>
      <c r="AN63" s="689"/>
      <c r="AO63" s="676"/>
      <c r="AP63" s="676"/>
      <c r="AQ63" s="676"/>
      <c r="AR63" s="676"/>
      <c r="AS63" s="676"/>
      <c r="AT63" s="676"/>
      <c r="AU63" s="676"/>
      <c r="AV63" s="676"/>
      <c r="AW63" s="689"/>
      <c r="AX63" s="689"/>
      <c r="AY63" s="689"/>
      <c r="AZ63" s="689"/>
      <c r="BA63" s="689"/>
      <c r="BB63" s="689"/>
      <c r="BC63" s="689"/>
      <c r="BD63" s="689"/>
      <c r="BE63" s="689"/>
      <c r="BF63" s="689"/>
      <c r="BG63" s="689"/>
      <c r="BH63" s="689"/>
      <c r="BI63" s="676"/>
      <c r="BJ63" s="676"/>
      <c r="BK63" s="676"/>
      <c r="BL63" s="676"/>
      <c r="BM63" s="689"/>
      <c r="BN63" s="689"/>
      <c r="BO63" s="689"/>
      <c r="BP63" s="676"/>
      <c r="BQ63" s="676"/>
      <c r="BR63" s="676"/>
      <c r="BS63" s="676"/>
      <c r="BT63" s="676"/>
      <c r="BU63" s="676"/>
      <c r="BV63" s="676"/>
      <c r="BW63" s="676"/>
      <c r="BX63" s="676"/>
      <c r="BY63" s="676"/>
      <c r="BZ63" s="676"/>
      <c r="CA63" s="676"/>
      <c r="CB63" s="676"/>
      <c r="CC63" s="676"/>
      <c r="CD63" s="676"/>
      <c r="CE63" s="676"/>
      <c r="CF63" s="676"/>
      <c r="CG63" s="676"/>
      <c r="CH63" s="676"/>
      <c r="CI63" s="676"/>
      <c r="CJ63" s="689"/>
      <c r="CK63" s="689"/>
      <c r="CL63" s="689"/>
      <c r="CM63" s="689"/>
      <c r="CN63" s="689"/>
      <c r="CO63" s="689"/>
      <c r="CP63" s="676"/>
      <c r="CQ63" s="676"/>
      <c r="CR63" s="676"/>
      <c r="CS63" s="676"/>
      <c r="CT63" s="676"/>
      <c r="CU63" s="676"/>
      <c r="CV63" s="676"/>
      <c r="CW63" s="676"/>
      <c r="CX63" s="689"/>
      <c r="CY63" s="689"/>
      <c r="CZ63" s="689"/>
      <c r="DA63" s="689"/>
      <c r="DB63" s="689"/>
      <c r="DC63" s="689"/>
      <c r="DD63" s="676"/>
      <c r="DE63" s="676"/>
      <c r="DF63" s="676"/>
      <c r="DG63" s="676"/>
      <c r="DH63" s="676"/>
      <c r="DI63" s="676"/>
      <c r="DJ63" s="676"/>
      <c r="DK63" s="676"/>
      <c r="DL63" s="689"/>
      <c r="DM63" s="689"/>
      <c r="DN63" s="689"/>
      <c r="DO63" s="689"/>
      <c r="DP63" s="689"/>
      <c r="DQ63" s="689"/>
      <c r="DR63" s="689"/>
      <c r="DS63" s="689"/>
      <c r="DT63" s="689"/>
      <c r="DU63" s="689"/>
      <c r="DV63" s="689"/>
      <c r="DW63" s="689"/>
      <c r="DX63" s="676"/>
      <c r="DY63" s="676"/>
      <c r="DZ63" s="676"/>
      <c r="EA63" s="676"/>
      <c r="EB63" s="689"/>
      <c r="EC63" s="689"/>
      <c r="ED63" s="689"/>
    </row>
    <row r="64" spans="1:134" s="34" customFormat="1" ht="12" customHeight="1" hidden="1">
      <c r="A64" s="762" t="s">
        <v>1</v>
      </c>
      <c r="B64" s="762"/>
      <c r="C64" s="762"/>
      <c r="D64" s="689" t="s">
        <v>16</v>
      </c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89"/>
      <c r="P64" s="689"/>
      <c r="Q64" s="689"/>
      <c r="R64" s="689"/>
      <c r="S64" s="689"/>
      <c r="T64" s="689"/>
      <c r="U64" s="689"/>
      <c r="V64" s="689"/>
      <c r="W64" s="689"/>
      <c r="X64" s="689"/>
      <c r="Y64" s="689"/>
      <c r="Z64" s="689"/>
      <c r="AA64" s="676"/>
      <c r="AB64" s="676"/>
      <c r="AC64" s="676"/>
      <c r="AD64" s="676"/>
      <c r="AE64" s="676"/>
      <c r="AF64" s="676"/>
      <c r="AG64" s="676"/>
      <c r="AH64" s="676"/>
      <c r="AI64" s="689"/>
      <c r="AJ64" s="689"/>
      <c r="AK64" s="689"/>
      <c r="AL64" s="689"/>
      <c r="AM64" s="689"/>
      <c r="AN64" s="689"/>
      <c r="AO64" s="676"/>
      <c r="AP64" s="676"/>
      <c r="AQ64" s="676"/>
      <c r="AR64" s="676"/>
      <c r="AS64" s="676"/>
      <c r="AT64" s="676"/>
      <c r="AU64" s="676"/>
      <c r="AV64" s="676"/>
      <c r="AW64" s="689"/>
      <c r="AX64" s="689"/>
      <c r="AY64" s="689"/>
      <c r="AZ64" s="689"/>
      <c r="BA64" s="689"/>
      <c r="BB64" s="689"/>
      <c r="BC64" s="689"/>
      <c r="BD64" s="689"/>
      <c r="BE64" s="689"/>
      <c r="BF64" s="689"/>
      <c r="BG64" s="689"/>
      <c r="BH64" s="689"/>
      <c r="BI64" s="676"/>
      <c r="BJ64" s="676"/>
      <c r="BK64" s="676"/>
      <c r="BL64" s="676"/>
      <c r="BM64" s="689"/>
      <c r="BN64" s="689"/>
      <c r="BO64" s="689"/>
      <c r="BP64" s="676"/>
      <c r="BQ64" s="676"/>
      <c r="BR64" s="676"/>
      <c r="BS64" s="676"/>
      <c r="BT64" s="676"/>
      <c r="BU64" s="676"/>
      <c r="BV64" s="676"/>
      <c r="BW64" s="676"/>
      <c r="BX64" s="676"/>
      <c r="BY64" s="676"/>
      <c r="BZ64" s="676"/>
      <c r="CA64" s="676"/>
      <c r="CB64" s="676"/>
      <c r="CC64" s="676"/>
      <c r="CD64" s="676"/>
      <c r="CE64" s="676"/>
      <c r="CF64" s="676"/>
      <c r="CG64" s="676"/>
      <c r="CH64" s="676"/>
      <c r="CI64" s="676"/>
      <c r="CJ64" s="689"/>
      <c r="CK64" s="689"/>
      <c r="CL64" s="689"/>
      <c r="CM64" s="689"/>
      <c r="CN64" s="689"/>
      <c r="CO64" s="689"/>
      <c r="CP64" s="676"/>
      <c r="CQ64" s="676"/>
      <c r="CR64" s="676"/>
      <c r="CS64" s="676"/>
      <c r="CT64" s="676"/>
      <c r="CU64" s="676"/>
      <c r="CV64" s="676"/>
      <c r="CW64" s="676"/>
      <c r="CX64" s="689"/>
      <c r="CY64" s="689"/>
      <c r="CZ64" s="689"/>
      <c r="DA64" s="689"/>
      <c r="DB64" s="689"/>
      <c r="DC64" s="689"/>
      <c r="DD64" s="676"/>
      <c r="DE64" s="676"/>
      <c r="DF64" s="676"/>
      <c r="DG64" s="676"/>
      <c r="DH64" s="676"/>
      <c r="DI64" s="676"/>
      <c r="DJ64" s="676"/>
      <c r="DK64" s="676"/>
      <c r="DL64" s="689"/>
      <c r="DM64" s="689"/>
      <c r="DN64" s="689"/>
      <c r="DO64" s="689"/>
      <c r="DP64" s="689"/>
      <c r="DQ64" s="689"/>
      <c r="DR64" s="689"/>
      <c r="DS64" s="689"/>
      <c r="DT64" s="689"/>
      <c r="DU64" s="689"/>
      <c r="DV64" s="689"/>
      <c r="DW64" s="689"/>
      <c r="DX64" s="676"/>
      <c r="DY64" s="676"/>
      <c r="DZ64" s="676"/>
      <c r="EA64" s="676"/>
      <c r="EB64" s="689"/>
      <c r="EC64" s="689"/>
      <c r="ED64" s="689"/>
    </row>
    <row r="65" spans="1:134" s="34" customFormat="1" ht="12" customHeight="1" hidden="1">
      <c r="A65" s="762" t="s">
        <v>14</v>
      </c>
      <c r="B65" s="762"/>
      <c r="C65" s="762"/>
      <c r="D65" s="689"/>
      <c r="E65" s="689"/>
      <c r="F65" s="689"/>
      <c r="G65" s="689"/>
      <c r="H65" s="689"/>
      <c r="I65" s="689"/>
      <c r="J65" s="689"/>
      <c r="K65" s="689"/>
      <c r="L65" s="689"/>
      <c r="M65" s="689"/>
      <c r="N65" s="689"/>
      <c r="O65" s="689"/>
      <c r="P65" s="689"/>
      <c r="Q65" s="689"/>
      <c r="R65" s="689"/>
      <c r="S65" s="689"/>
      <c r="T65" s="689"/>
      <c r="U65" s="689"/>
      <c r="V65" s="689"/>
      <c r="W65" s="689"/>
      <c r="X65" s="689"/>
      <c r="Y65" s="689"/>
      <c r="Z65" s="689"/>
      <c r="AA65" s="676"/>
      <c r="AB65" s="676"/>
      <c r="AC65" s="676"/>
      <c r="AD65" s="676"/>
      <c r="AE65" s="676"/>
      <c r="AF65" s="676"/>
      <c r="AG65" s="676"/>
      <c r="AH65" s="676"/>
      <c r="AI65" s="689"/>
      <c r="AJ65" s="689"/>
      <c r="AK65" s="689"/>
      <c r="AL65" s="689"/>
      <c r="AM65" s="689"/>
      <c r="AN65" s="689"/>
      <c r="AO65" s="676"/>
      <c r="AP65" s="676"/>
      <c r="AQ65" s="676"/>
      <c r="AR65" s="676"/>
      <c r="AS65" s="676"/>
      <c r="AT65" s="676"/>
      <c r="AU65" s="676"/>
      <c r="AV65" s="676"/>
      <c r="AW65" s="689"/>
      <c r="AX65" s="689"/>
      <c r="AY65" s="689"/>
      <c r="AZ65" s="689"/>
      <c r="BA65" s="689"/>
      <c r="BB65" s="689"/>
      <c r="BC65" s="689"/>
      <c r="BD65" s="689"/>
      <c r="BE65" s="689"/>
      <c r="BF65" s="689"/>
      <c r="BG65" s="689"/>
      <c r="BH65" s="689"/>
      <c r="BI65" s="676"/>
      <c r="BJ65" s="676"/>
      <c r="BK65" s="676"/>
      <c r="BL65" s="676"/>
      <c r="BM65" s="689"/>
      <c r="BN65" s="689"/>
      <c r="BO65" s="689"/>
      <c r="BP65" s="676"/>
      <c r="BQ65" s="676"/>
      <c r="BR65" s="676"/>
      <c r="BS65" s="676"/>
      <c r="BT65" s="676"/>
      <c r="BU65" s="676"/>
      <c r="BV65" s="676"/>
      <c r="BW65" s="676"/>
      <c r="BX65" s="676"/>
      <c r="BY65" s="676"/>
      <c r="BZ65" s="676"/>
      <c r="CA65" s="676"/>
      <c r="CB65" s="676"/>
      <c r="CC65" s="676"/>
      <c r="CD65" s="676"/>
      <c r="CE65" s="676"/>
      <c r="CF65" s="676"/>
      <c r="CG65" s="676"/>
      <c r="CH65" s="676"/>
      <c r="CI65" s="676"/>
      <c r="CJ65" s="689"/>
      <c r="CK65" s="689"/>
      <c r="CL65" s="689"/>
      <c r="CM65" s="689"/>
      <c r="CN65" s="689"/>
      <c r="CO65" s="689"/>
      <c r="CP65" s="676"/>
      <c r="CQ65" s="676"/>
      <c r="CR65" s="676"/>
      <c r="CS65" s="676"/>
      <c r="CT65" s="676"/>
      <c r="CU65" s="676"/>
      <c r="CV65" s="676"/>
      <c r="CW65" s="676"/>
      <c r="CX65" s="689"/>
      <c r="CY65" s="689"/>
      <c r="CZ65" s="689"/>
      <c r="DA65" s="689"/>
      <c r="DB65" s="689"/>
      <c r="DC65" s="689"/>
      <c r="DD65" s="676"/>
      <c r="DE65" s="676"/>
      <c r="DF65" s="676"/>
      <c r="DG65" s="676"/>
      <c r="DH65" s="676"/>
      <c r="DI65" s="676"/>
      <c r="DJ65" s="676"/>
      <c r="DK65" s="676"/>
      <c r="DL65" s="689"/>
      <c r="DM65" s="689"/>
      <c r="DN65" s="689"/>
      <c r="DO65" s="689"/>
      <c r="DP65" s="689"/>
      <c r="DQ65" s="689"/>
      <c r="DR65" s="689"/>
      <c r="DS65" s="689"/>
      <c r="DT65" s="689"/>
      <c r="DU65" s="689"/>
      <c r="DV65" s="689"/>
      <c r="DW65" s="689"/>
      <c r="DX65" s="676"/>
      <c r="DY65" s="676"/>
      <c r="DZ65" s="676"/>
      <c r="EA65" s="676"/>
      <c r="EB65" s="689"/>
      <c r="EC65" s="689"/>
      <c r="ED65" s="689"/>
    </row>
    <row r="66" spans="1:134" s="34" customFormat="1" ht="12" customHeight="1">
      <c r="A66" s="42"/>
      <c r="B66" s="42"/>
      <c r="C66" s="4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38"/>
      <c r="T66" s="38"/>
      <c r="U66" s="38"/>
      <c r="V66" s="38"/>
      <c r="W66" s="38"/>
      <c r="X66" s="38"/>
      <c r="Y66" s="38"/>
      <c r="Z66" s="38"/>
      <c r="AA66" s="39"/>
      <c r="AB66" s="39"/>
      <c r="AC66" s="39"/>
      <c r="AD66" s="39"/>
      <c r="AE66" s="39"/>
      <c r="AF66" s="39"/>
      <c r="AG66" s="39"/>
      <c r="AH66" s="39"/>
      <c r="AI66" s="38"/>
      <c r="AJ66" s="38"/>
      <c r="AK66" s="38"/>
      <c r="AL66" s="38"/>
      <c r="AM66" s="38"/>
      <c r="AN66" s="38"/>
      <c r="AO66" s="39"/>
      <c r="AP66" s="39"/>
      <c r="AQ66" s="39"/>
      <c r="AR66" s="39"/>
      <c r="AS66" s="39"/>
      <c r="AT66" s="39"/>
      <c r="AU66" s="39"/>
      <c r="AV66" s="39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M66" s="38"/>
      <c r="BN66" s="38"/>
      <c r="BO66" s="38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8"/>
      <c r="CK66" s="38"/>
      <c r="CL66" s="38"/>
      <c r="CM66" s="38"/>
      <c r="CN66" s="38"/>
      <c r="CO66" s="38"/>
      <c r="CP66" s="39"/>
      <c r="CQ66" s="39"/>
      <c r="CR66" s="39"/>
      <c r="CS66" s="39"/>
      <c r="CT66" s="39"/>
      <c r="CU66" s="39"/>
      <c r="CV66" s="39"/>
      <c r="CW66" s="39"/>
      <c r="CX66" s="38"/>
      <c r="CY66" s="38"/>
      <c r="CZ66" s="38"/>
      <c r="DA66" s="38"/>
      <c r="DB66" s="38"/>
      <c r="DC66" s="38"/>
      <c r="DD66" s="39"/>
      <c r="DE66" s="39"/>
      <c r="DF66" s="39"/>
      <c r="DG66" s="39"/>
      <c r="DH66" s="39"/>
      <c r="DI66" s="39"/>
      <c r="DJ66" s="39"/>
      <c r="DK66" s="39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9"/>
      <c r="DY66" s="39"/>
      <c r="DZ66" s="39"/>
      <c r="EA66" s="39"/>
      <c r="EB66" s="38"/>
      <c r="EC66" s="38"/>
      <c r="ED66" s="38"/>
    </row>
    <row r="67" spans="1:134" s="34" customFormat="1" ht="12" customHeight="1">
      <c r="A67" s="40"/>
      <c r="B67" s="40"/>
      <c r="C67" s="40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39"/>
      <c r="AC67" s="39"/>
      <c r="AD67" s="39"/>
      <c r="AE67" s="39"/>
      <c r="AF67" s="39"/>
      <c r="AG67" s="39"/>
      <c r="AH67" s="39"/>
      <c r="AI67" s="38"/>
      <c r="AJ67" s="38"/>
      <c r="AK67" s="38"/>
      <c r="AL67" s="38"/>
      <c r="AM67" s="38"/>
      <c r="AN67" s="38"/>
      <c r="AO67" s="39"/>
      <c r="AP67" s="39"/>
      <c r="AQ67" s="39"/>
      <c r="AR67" s="39"/>
      <c r="AS67" s="39"/>
      <c r="AT67" s="39"/>
      <c r="AU67" s="39"/>
      <c r="AV67" s="39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M67" s="38"/>
      <c r="BN67" s="38"/>
      <c r="BO67" s="38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8"/>
      <c r="CK67" s="38"/>
      <c r="CL67" s="38"/>
      <c r="CM67" s="38"/>
      <c r="CN67" s="38"/>
      <c r="CO67" s="38"/>
      <c r="CP67" s="39"/>
      <c r="CQ67" s="39"/>
      <c r="CR67" s="39"/>
      <c r="CS67" s="39"/>
      <c r="CT67" s="39"/>
      <c r="CU67" s="39"/>
      <c r="CV67" s="39"/>
      <c r="CW67" s="39"/>
      <c r="CX67" s="38"/>
      <c r="CY67" s="38"/>
      <c r="CZ67" s="38"/>
      <c r="DA67" s="38"/>
      <c r="DB67" s="38"/>
      <c r="DC67" s="38"/>
      <c r="DD67" s="39"/>
      <c r="DE67" s="39"/>
      <c r="DF67" s="39"/>
      <c r="DG67" s="39"/>
      <c r="DH67" s="39"/>
      <c r="DI67" s="39"/>
      <c r="DJ67" s="39"/>
      <c r="DK67" s="39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9"/>
      <c r="DY67" s="39"/>
      <c r="DZ67" s="39"/>
      <c r="EA67" s="39"/>
      <c r="EB67" s="38"/>
      <c r="EC67" s="38"/>
      <c r="ED67" s="38"/>
    </row>
    <row r="68" spans="1:134" s="34" customFormat="1" ht="12" customHeight="1">
      <c r="A68" s="40"/>
      <c r="B68" s="40"/>
      <c r="C68" s="40"/>
      <c r="D68" s="38"/>
      <c r="E68" s="38"/>
      <c r="F68" s="38"/>
      <c r="G68" s="27" t="s">
        <v>73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17"/>
      <c r="AC68" s="17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39"/>
      <c r="DJ68" s="39"/>
      <c r="DK68" s="39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9"/>
      <c r="DY68" s="39"/>
      <c r="DZ68" s="39"/>
      <c r="EA68" s="39"/>
      <c r="EB68" s="38"/>
      <c r="EC68" s="38"/>
      <c r="ED68" s="38"/>
    </row>
    <row r="69" spans="1:134" s="34" customFormat="1" ht="12" customHeight="1">
      <c r="A69" s="40"/>
      <c r="B69" s="40"/>
      <c r="C69" s="40"/>
      <c r="D69" s="38"/>
      <c r="E69" s="38"/>
      <c r="F69" s="38"/>
      <c r="G69" s="25" t="s">
        <v>77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17"/>
      <c r="AC69" s="17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8"/>
      <c r="BE69" s="18"/>
      <c r="BF69" s="18"/>
      <c r="BG69" s="18"/>
      <c r="BH69" s="18"/>
      <c r="BI69" s="18"/>
      <c r="BJ69" s="31" t="s">
        <v>79</v>
      </c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24" t="s">
        <v>83</v>
      </c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18"/>
      <c r="CQ69" s="18"/>
      <c r="CR69" s="18"/>
      <c r="CS69" s="18"/>
      <c r="CT69" s="18"/>
      <c r="CU69" s="24" t="s">
        <v>87</v>
      </c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9"/>
      <c r="DJ69" s="39"/>
      <c r="DK69" s="39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9"/>
      <c r="DY69" s="39"/>
      <c r="DZ69" s="39"/>
      <c r="EA69" s="39"/>
      <c r="EB69" s="38"/>
      <c r="EC69" s="38"/>
      <c r="ED69" s="38"/>
    </row>
    <row r="70" spans="1:134" s="34" customFormat="1" ht="16.5" customHeight="1">
      <c r="A70" s="40"/>
      <c r="B70" s="40"/>
      <c r="C70" s="40"/>
      <c r="D70" s="38"/>
      <c r="E70" s="38"/>
      <c r="F70" s="38"/>
      <c r="G70" s="463" t="s">
        <v>68</v>
      </c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17"/>
      <c r="AC70" s="17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453" t="s">
        <v>69</v>
      </c>
      <c r="AO70" s="453"/>
      <c r="AP70" s="453"/>
      <c r="AQ70" s="453"/>
      <c r="AR70" s="453"/>
      <c r="AS70" s="453"/>
      <c r="AT70" s="453"/>
      <c r="AU70" s="453"/>
      <c r="AV70" s="453"/>
      <c r="AW70" s="453"/>
      <c r="AX70" s="453"/>
      <c r="AY70" s="453"/>
      <c r="AZ70" s="453"/>
      <c r="BA70" s="453"/>
      <c r="BB70" s="453"/>
      <c r="BC70" s="453"/>
      <c r="BD70" s="18"/>
      <c r="BE70" s="18"/>
      <c r="BF70" s="18"/>
      <c r="BG70" s="18"/>
      <c r="BH70" s="18"/>
      <c r="BI70" s="18"/>
      <c r="BJ70" s="452" t="s">
        <v>70</v>
      </c>
      <c r="BK70" s="452"/>
      <c r="BL70" s="452"/>
      <c r="BM70" s="452"/>
      <c r="BN70" s="452"/>
      <c r="BO70" s="452"/>
      <c r="BP70" s="452"/>
      <c r="BQ70" s="452"/>
      <c r="BR70" s="452"/>
      <c r="BS70" s="452"/>
      <c r="BT70" s="452"/>
      <c r="BU70" s="452"/>
      <c r="BV70" s="452"/>
      <c r="BW70" s="18"/>
      <c r="BX70" s="18"/>
      <c r="BY70" s="18"/>
      <c r="BZ70" s="18"/>
      <c r="CA70" s="18"/>
      <c r="CB70" s="18"/>
      <c r="CC70" s="18"/>
      <c r="CD70" s="452" t="s">
        <v>71</v>
      </c>
      <c r="CE70" s="452"/>
      <c r="CF70" s="452"/>
      <c r="CG70" s="452"/>
      <c r="CH70" s="452"/>
      <c r="CI70" s="452"/>
      <c r="CJ70" s="452"/>
      <c r="CK70" s="452"/>
      <c r="CL70" s="452"/>
      <c r="CM70" s="452"/>
      <c r="CN70" s="18"/>
      <c r="CO70" s="18"/>
      <c r="CP70" s="18"/>
      <c r="CQ70" s="18"/>
      <c r="CR70" s="18"/>
      <c r="CS70" s="18"/>
      <c r="CT70" s="18"/>
      <c r="CU70" s="452" t="s">
        <v>72</v>
      </c>
      <c r="CV70" s="452"/>
      <c r="CW70" s="452"/>
      <c r="CX70" s="452"/>
      <c r="CY70" s="452"/>
      <c r="CZ70" s="452"/>
      <c r="DA70" s="452"/>
      <c r="DB70" s="452"/>
      <c r="DC70" s="452"/>
      <c r="DD70" s="452"/>
      <c r="DE70" s="452"/>
      <c r="DF70" s="452"/>
      <c r="DG70" s="452"/>
      <c r="DH70" s="452"/>
      <c r="DI70" s="39"/>
      <c r="DJ70" s="39"/>
      <c r="DK70" s="39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9"/>
      <c r="DY70" s="39"/>
      <c r="DZ70" s="39"/>
      <c r="EA70" s="39"/>
      <c r="EB70" s="38"/>
      <c r="EC70" s="38"/>
      <c r="ED70" s="38"/>
    </row>
    <row r="71" spans="1:134" s="34" customFormat="1" ht="12" customHeight="1">
      <c r="A71" s="40"/>
      <c r="B71" s="40"/>
      <c r="C71" s="40"/>
      <c r="D71" s="38"/>
      <c r="E71" s="38"/>
      <c r="F71" s="38"/>
      <c r="G71" s="25" t="s">
        <v>78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17"/>
      <c r="AC71" s="17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8"/>
      <c r="BE71" s="18"/>
      <c r="BF71" s="18"/>
      <c r="BG71" s="18"/>
      <c r="BH71" s="18"/>
      <c r="BI71" s="18"/>
      <c r="BJ71" s="31" t="s">
        <v>80</v>
      </c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24" t="s">
        <v>84</v>
      </c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31" t="s">
        <v>88</v>
      </c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39"/>
      <c r="DJ71" s="39"/>
      <c r="DK71" s="39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9"/>
      <c r="DY71" s="39"/>
      <c r="DZ71" s="39"/>
      <c r="EA71" s="39"/>
      <c r="EB71" s="38"/>
      <c r="EC71" s="38"/>
      <c r="ED71" s="38"/>
    </row>
    <row r="72" spans="1:134" s="34" customFormat="1" ht="16.5" customHeight="1">
      <c r="A72" s="40"/>
      <c r="B72" s="40"/>
      <c r="C72" s="40"/>
      <c r="D72" s="38"/>
      <c r="E72" s="38"/>
      <c r="F72" s="38"/>
      <c r="G72" s="463" t="s">
        <v>68</v>
      </c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17"/>
      <c r="AC72" s="17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453" t="s">
        <v>69</v>
      </c>
      <c r="AO72" s="453"/>
      <c r="AP72" s="453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18"/>
      <c r="BE72" s="18"/>
      <c r="BF72" s="18"/>
      <c r="BG72" s="18"/>
      <c r="BH72" s="18"/>
      <c r="BI72" s="18"/>
      <c r="BJ72" s="452" t="s">
        <v>70</v>
      </c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18"/>
      <c r="BX72" s="18"/>
      <c r="BY72" s="18"/>
      <c r="BZ72" s="18"/>
      <c r="CA72" s="18"/>
      <c r="CB72" s="18"/>
      <c r="CC72" s="18"/>
      <c r="CD72" s="452" t="s">
        <v>71</v>
      </c>
      <c r="CE72" s="452"/>
      <c r="CF72" s="452"/>
      <c r="CG72" s="452"/>
      <c r="CH72" s="452"/>
      <c r="CI72" s="452"/>
      <c r="CJ72" s="452"/>
      <c r="CK72" s="452"/>
      <c r="CL72" s="452"/>
      <c r="CM72" s="452"/>
      <c r="CN72" s="18"/>
      <c r="CO72" s="18"/>
      <c r="CP72" s="18"/>
      <c r="CQ72" s="18"/>
      <c r="CR72" s="18"/>
      <c r="CS72" s="18"/>
      <c r="CT72" s="18"/>
      <c r="CU72" s="452" t="s">
        <v>72</v>
      </c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39"/>
      <c r="DJ72" s="39"/>
      <c r="DK72" s="39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9"/>
      <c r="DY72" s="39"/>
      <c r="DZ72" s="39"/>
      <c r="EA72" s="39"/>
      <c r="EB72" s="38"/>
      <c r="EC72" s="38"/>
      <c r="ED72" s="38"/>
    </row>
    <row r="73" spans="1:134" s="34" customFormat="1" ht="12" customHeight="1">
      <c r="A73" s="40"/>
      <c r="B73" s="40"/>
      <c r="C73" s="40"/>
      <c r="D73" s="38"/>
      <c r="E73" s="38"/>
      <c r="F73" s="38"/>
      <c r="G73" s="27" t="s">
        <v>74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17"/>
      <c r="AC73" s="17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39"/>
      <c r="DJ73" s="39"/>
      <c r="DK73" s="39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9"/>
      <c r="DY73" s="39"/>
      <c r="DZ73" s="39"/>
      <c r="EA73" s="39"/>
      <c r="EB73" s="38"/>
      <c r="EC73" s="38"/>
      <c r="ED73" s="38"/>
    </row>
    <row r="74" spans="1:134" s="34" customFormat="1" ht="12" customHeight="1">
      <c r="A74" s="40"/>
      <c r="B74" s="40"/>
      <c r="C74" s="40"/>
      <c r="D74" s="38"/>
      <c r="E74" s="38"/>
      <c r="F74" s="38"/>
      <c r="G74" s="25" t="s">
        <v>688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17"/>
      <c r="AC74" s="17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8"/>
      <c r="BE74" s="18"/>
      <c r="BF74" s="18"/>
      <c r="BG74" s="18"/>
      <c r="BH74" s="18"/>
      <c r="BI74" s="18"/>
      <c r="BJ74" s="31" t="s">
        <v>689</v>
      </c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24" t="s">
        <v>690</v>
      </c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436"/>
      <c r="CT74" s="436"/>
      <c r="CU74" s="437" t="s">
        <v>691</v>
      </c>
      <c r="CV74" s="436"/>
      <c r="CW74" s="436"/>
      <c r="CX74" s="436"/>
      <c r="CY74" s="436"/>
      <c r="CZ74" s="436"/>
      <c r="DA74" s="436"/>
      <c r="DB74" s="436"/>
      <c r="DC74" s="436"/>
      <c r="DD74" s="436"/>
      <c r="DE74" s="436"/>
      <c r="DF74" s="436"/>
      <c r="DG74" s="436"/>
      <c r="DH74" s="436"/>
      <c r="DI74" s="436"/>
      <c r="DJ74" s="436"/>
      <c r="DK74" s="436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9"/>
      <c r="DY74" s="39"/>
      <c r="DZ74" s="39"/>
      <c r="EA74" s="39"/>
      <c r="EB74" s="38"/>
      <c r="EC74" s="38"/>
      <c r="ED74" s="38"/>
    </row>
    <row r="75" spans="1:134" s="34" customFormat="1" ht="17.25" customHeight="1">
      <c r="A75" s="40"/>
      <c r="B75" s="40"/>
      <c r="C75" s="40"/>
      <c r="D75" s="38"/>
      <c r="E75" s="38"/>
      <c r="F75" s="38"/>
      <c r="G75" s="463" t="s">
        <v>68</v>
      </c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17"/>
      <c r="AC75" s="17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453" t="s">
        <v>69</v>
      </c>
      <c r="AO75" s="453"/>
      <c r="AP75" s="453"/>
      <c r="AQ75" s="453"/>
      <c r="AR75" s="453"/>
      <c r="AS75" s="453"/>
      <c r="AT75" s="453"/>
      <c r="AU75" s="453"/>
      <c r="AV75" s="453"/>
      <c r="AW75" s="453"/>
      <c r="AX75" s="453"/>
      <c r="AY75" s="453"/>
      <c r="AZ75" s="453"/>
      <c r="BA75" s="453"/>
      <c r="BB75" s="453"/>
      <c r="BC75" s="453"/>
      <c r="BD75" s="18"/>
      <c r="BE75" s="18"/>
      <c r="BF75" s="18"/>
      <c r="BG75" s="18"/>
      <c r="BH75" s="18"/>
      <c r="BI75" s="18"/>
      <c r="BJ75" s="452" t="s">
        <v>70</v>
      </c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18"/>
      <c r="BX75" s="18"/>
      <c r="BY75" s="18"/>
      <c r="BZ75" s="18"/>
      <c r="CA75" s="18"/>
      <c r="CB75" s="18"/>
      <c r="CC75" s="18"/>
      <c r="CD75" s="452" t="s">
        <v>71</v>
      </c>
      <c r="CE75" s="452"/>
      <c r="CF75" s="452"/>
      <c r="CG75" s="452"/>
      <c r="CH75" s="452"/>
      <c r="CI75" s="452"/>
      <c r="CJ75" s="452"/>
      <c r="CK75" s="452"/>
      <c r="CL75" s="452"/>
      <c r="CM75" s="452"/>
      <c r="CN75" s="18"/>
      <c r="CO75" s="18"/>
      <c r="CP75" s="18"/>
      <c r="CQ75" s="18"/>
      <c r="CR75" s="18"/>
      <c r="CS75" s="18"/>
      <c r="CT75" s="18"/>
      <c r="CU75" s="452" t="s">
        <v>72</v>
      </c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39"/>
      <c r="DJ75" s="39"/>
      <c r="DK75" s="39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9"/>
      <c r="DY75" s="39"/>
      <c r="DZ75" s="39"/>
      <c r="EA75" s="39"/>
      <c r="EB75" s="38"/>
      <c r="EC75" s="38"/>
      <c r="ED75" s="38"/>
    </row>
    <row r="76" spans="1:134" s="34" customFormat="1" ht="12" customHeight="1">
      <c r="A76" s="40"/>
      <c r="B76" s="40"/>
      <c r="C76" s="40"/>
      <c r="D76" s="38"/>
      <c r="E76" s="38"/>
      <c r="F76" s="38"/>
      <c r="G76" s="25" t="s">
        <v>75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17"/>
      <c r="AC76" s="17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8"/>
      <c r="BE76" s="18"/>
      <c r="BF76" s="18"/>
      <c r="BG76" s="18"/>
      <c r="BH76" s="18"/>
      <c r="BI76" s="18"/>
      <c r="BJ76" s="31" t="s">
        <v>82</v>
      </c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24" t="s">
        <v>85</v>
      </c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31" t="s">
        <v>89</v>
      </c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39"/>
      <c r="DJ76" s="39"/>
      <c r="DK76" s="39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9"/>
      <c r="DY76" s="39"/>
      <c r="DZ76" s="39"/>
      <c r="EA76" s="39"/>
      <c r="EB76" s="38"/>
      <c r="EC76" s="38"/>
      <c r="ED76" s="38"/>
    </row>
    <row r="77" spans="1:134" s="34" customFormat="1" ht="17.25" customHeight="1">
      <c r="A77" s="40"/>
      <c r="B77" s="40"/>
      <c r="C77" s="40"/>
      <c r="D77" s="38"/>
      <c r="E77" s="38"/>
      <c r="F77" s="38"/>
      <c r="G77" s="463" t="s">
        <v>68</v>
      </c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17"/>
      <c r="AC77" s="17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453" t="s">
        <v>69</v>
      </c>
      <c r="AO77" s="453"/>
      <c r="AP77" s="453"/>
      <c r="AQ77" s="453"/>
      <c r="AR77" s="453"/>
      <c r="AS77" s="453"/>
      <c r="AT77" s="453"/>
      <c r="AU77" s="453"/>
      <c r="AV77" s="453"/>
      <c r="AW77" s="453"/>
      <c r="AX77" s="453"/>
      <c r="AY77" s="453"/>
      <c r="AZ77" s="453"/>
      <c r="BA77" s="453"/>
      <c r="BB77" s="453"/>
      <c r="BC77" s="453"/>
      <c r="BD77" s="18"/>
      <c r="BE77" s="18"/>
      <c r="BF77" s="18"/>
      <c r="BG77" s="18"/>
      <c r="BH77" s="18"/>
      <c r="BI77" s="18"/>
      <c r="BJ77" s="452" t="s">
        <v>70</v>
      </c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18"/>
      <c r="BX77" s="18"/>
      <c r="BY77" s="18"/>
      <c r="BZ77" s="18"/>
      <c r="CA77" s="18"/>
      <c r="CB77" s="18"/>
      <c r="CC77" s="18"/>
      <c r="CD77" s="452" t="s">
        <v>71</v>
      </c>
      <c r="CE77" s="452"/>
      <c r="CF77" s="452"/>
      <c r="CG77" s="452"/>
      <c r="CH77" s="452"/>
      <c r="CI77" s="452"/>
      <c r="CJ77" s="452"/>
      <c r="CK77" s="452"/>
      <c r="CL77" s="452"/>
      <c r="CM77" s="452"/>
      <c r="CN77" s="18"/>
      <c r="CO77" s="18"/>
      <c r="CP77" s="18"/>
      <c r="CQ77" s="18"/>
      <c r="CR77" s="18"/>
      <c r="CS77" s="18"/>
      <c r="CT77" s="18"/>
      <c r="CU77" s="452" t="s">
        <v>72</v>
      </c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39"/>
      <c r="DJ77" s="39"/>
      <c r="DK77" s="39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9"/>
      <c r="DY77" s="39"/>
      <c r="DZ77" s="39"/>
      <c r="EA77" s="39"/>
      <c r="EB77" s="38"/>
      <c r="EC77" s="38"/>
      <c r="ED77" s="38"/>
    </row>
    <row r="78" spans="1:134" s="34" customFormat="1" ht="12" customHeight="1">
      <c r="A78" s="40"/>
      <c r="B78" s="40"/>
      <c r="C78" s="40"/>
      <c r="D78" s="38"/>
      <c r="E78" s="38"/>
      <c r="F78" s="38"/>
      <c r="G78" s="25" t="s">
        <v>76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17"/>
      <c r="AC78" s="17"/>
      <c r="AD78" s="18"/>
      <c r="AE78" s="18"/>
      <c r="AF78" s="18"/>
      <c r="AG78" s="18"/>
      <c r="AH78" s="18"/>
      <c r="AI78" s="18"/>
      <c r="AJ78" s="18"/>
      <c r="AK78" s="18"/>
      <c r="AL78" s="23"/>
      <c r="AM78" s="1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8"/>
      <c r="BE78" s="18"/>
      <c r="BF78" s="18"/>
      <c r="BG78" s="18"/>
      <c r="BH78" s="18"/>
      <c r="BI78" s="18"/>
      <c r="BJ78" s="24" t="s">
        <v>81</v>
      </c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24" t="s">
        <v>86</v>
      </c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31" t="s">
        <v>90</v>
      </c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39"/>
      <c r="DJ78" s="39"/>
      <c r="DK78" s="39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9"/>
      <c r="DY78" s="39"/>
      <c r="DZ78" s="39"/>
      <c r="EA78" s="39"/>
      <c r="EB78" s="38"/>
      <c r="EC78" s="38"/>
      <c r="ED78" s="38"/>
    </row>
    <row r="79" spans="1:134" s="34" customFormat="1" ht="18" customHeight="1">
      <c r="A79" s="40"/>
      <c r="B79" s="40"/>
      <c r="C79" s="40"/>
      <c r="D79" s="38"/>
      <c r="E79" s="38"/>
      <c r="F79" s="38"/>
      <c r="G79" s="463" t="s">
        <v>68</v>
      </c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17"/>
      <c r="AC79" s="17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453" t="s">
        <v>69</v>
      </c>
      <c r="AO79" s="453"/>
      <c r="AP79" s="453"/>
      <c r="AQ79" s="453"/>
      <c r="AR79" s="453"/>
      <c r="AS79" s="453"/>
      <c r="AT79" s="453"/>
      <c r="AU79" s="453"/>
      <c r="AV79" s="453"/>
      <c r="AW79" s="453"/>
      <c r="AX79" s="453"/>
      <c r="AY79" s="453"/>
      <c r="AZ79" s="453"/>
      <c r="BA79" s="453"/>
      <c r="BB79" s="453"/>
      <c r="BC79" s="453"/>
      <c r="BD79" s="18"/>
      <c r="BE79" s="18"/>
      <c r="BF79" s="18"/>
      <c r="BG79" s="18"/>
      <c r="BH79" s="18"/>
      <c r="BI79" s="18"/>
      <c r="BJ79" s="452" t="s">
        <v>70</v>
      </c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18"/>
      <c r="BX79" s="18"/>
      <c r="BY79" s="18"/>
      <c r="BZ79" s="18"/>
      <c r="CA79" s="18"/>
      <c r="CB79" s="18"/>
      <c r="CC79" s="18"/>
      <c r="CD79" s="452" t="s">
        <v>71</v>
      </c>
      <c r="CE79" s="452"/>
      <c r="CF79" s="452"/>
      <c r="CG79" s="452"/>
      <c r="CH79" s="452"/>
      <c r="CI79" s="452"/>
      <c r="CJ79" s="452"/>
      <c r="CK79" s="452"/>
      <c r="CL79" s="452"/>
      <c r="CM79" s="452"/>
      <c r="CN79" s="18"/>
      <c r="CO79" s="18"/>
      <c r="CP79" s="18"/>
      <c r="CQ79" s="18"/>
      <c r="CR79" s="18"/>
      <c r="CS79" s="18"/>
      <c r="CT79" s="18"/>
      <c r="CU79" s="452" t="s">
        <v>72</v>
      </c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39"/>
      <c r="DJ79" s="39"/>
      <c r="DK79" s="39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9"/>
      <c r="DY79" s="39"/>
      <c r="DZ79" s="39"/>
      <c r="EA79" s="39"/>
      <c r="EB79" s="38"/>
      <c r="EC79" s="38"/>
      <c r="ED79" s="38"/>
    </row>
    <row r="80" spans="1:18" s="7" customFormat="1" ht="11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72" s="7" customFormat="1" ht="11.25" customHeight="1">
      <c r="A81" s="37" t="s">
        <v>110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BP81" s="36"/>
      <c r="BQ81" s="36"/>
      <c r="BR81" s="36"/>
      <c r="BS81" s="36"/>
      <c r="BT81" s="36"/>
    </row>
    <row r="82" s="7" customFormat="1" ht="11.25">
      <c r="A82" s="14" t="s">
        <v>109</v>
      </c>
    </row>
  </sheetData>
  <sheetProtection/>
  <mergeCells count="1568">
    <mergeCell ref="DU25:DW25"/>
    <mergeCell ref="DX25:EA25"/>
    <mergeCell ref="EB25:ED25"/>
    <mergeCell ref="CX25:CZ25"/>
    <mergeCell ref="DA25:DC25"/>
    <mergeCell ref="DD25:DG25"/>
    <mergeCell ref="DH25:DK25"/>
    <mergeCell ref="DL25:DN25"/>
    <mergeCell ref="DO25:DQ25"/>
    <mergeCell ref="CG25:CI25"/>
    <mergeCell ref="CJ25:CL25"/>
    <mergeCell ref="CM25:CO25"/>
    <mergeCell ref="CP25:CS25"/>
    <mergeCell ref="CT25:CW25"/>
    <mergeCell ref="DR25:DT25"/>
    <mergeCell ref="BI25:BL25"/>
    <mergeCell ref="BM25:BO25"/>
    <mergeCell ref="BP25:BT25"/>
    <mergeCell ref="BU25:BX25"/>
    <mergeCell ref="BY25:CB25"/>
    <mergeCell ref="CC25:CF25"/>
    <mergeCell ref="AL25:AN25"/>
    <mergeCell ref="AO25:AR25"/>
    <mergeCell ref="AS25:AV25"/>
    <mergeCell ref="AW25:AY25"/>
    <mergeCell ref="AZ25:BB25"/>
    <mergeCell ref="BC25:BE25"/>
    <mergeCell ref="D25:T25"/>
    <mergeCell ref="U25:W25"/>
    <mergeCell ref="X25:Z25"/>
    <mergeCell ref="AA25:AD25"/>
    <mergeCell ref="AE25:AH25"/>
    <mergeCell ref="AI25:AK25"/>
    <mergeCell ref="AZ65:BB65"/>
    <mergeCell ref="BC65:BE65"/>
    <mergeCell ref="BF65:BH65"/>
    <mergeCell ref="BI65:BL65"/>
    <mergeCell ref="BM64:BO64"/>
    <mergeCell ref="U65:W65"/>
    <mergeCell ref="X65:Z65"/>
    <mergeCell ref="AA65:AD65"/>
    <mergeCell ref="AE65:AH65"/>
    <mergeCell ref="AI65:AK65"/>
    <mergeCell ref="AL65:AN65"/>
    <mergeCell ref="AO65:AR65"/>
    <mergeCell ref="AS65:AV65"/>
    <mergeCell ref="AW65:AY65"/>
    <mergeCell ref="AO64:AR64"/>
    <mergeCell ref="AS64:AV64"/>
    <mergeCell ref="BM63:BO63"/>
    <mergeCell ref="AW64:AY64"/>
    <mergeCell ref="AZ63:BB63"/>
    <mergeCell ref="BC63:BE63"/>
    <mergeCell ref="BF63:BH63"/>
    <mergeCell ref="BI63:BL63"/>
    <mergeCell ref="AO63:AR63"/>
    <mergeCell ref="AS63:AV63"/>
    <mergeCell ref="AW63:AY63"/>
    <mergeCell ref="BM65:BO65"/>
    <mergeCell ref="U64:W64"/>
    <mergeCell ref="X64:Z64"/>
    <mergeCell ref="AA64:AD64"/>
    <mergeCell ref="AE64:AH64"/>
    <mergeCell ref="AI64:AK64"/>
    <mergeCell ref="AL64:AN64"/>
    <mergeCell ref="U63:W63"/>
    <mergeCell ref="X63:Z63"/>
    <mergeCell ref="AA63:AD63"/>
    <mergeCell ref="AE63:AH63"/>
    <mergeCell ref="AI63:AK63"/>
    <mergeCell ref="AL63:AN63"/>
    <mergeCell ref="BF61:BH62"/>
    <mergeCell ref="BI61:BL62"/>
    <mergeCell ref="BM60:BO60"/>
    <mergeCell ref="U61:W62"/>
    <mergeCell ref="X61:Z62"/>
    <mergeCell ref="AA61:AD62"/>
    <mergeCell ref="AE61:AH62"/>
    <mergeCell ref="AI61:AK62"/>
    <mergeCell ref="BM61:BO62"/>
    <mergeCell ref="AL61:AN62"/>
    <mergeCell ref="AO61:AR62"/>
    <mergeCell ref="AS61:AV62"/>
    <mergeCell ref="AW61:AY62"/>
    <mergeCell ref="AZ60:BB60"/>
    <mergeCell ref="BC60:BE60"/>
    <mergeCell ref="AS60:AV60"/>
    <mergeCell ref="AW60:AY60"/>
    <mergeCell ref="AZ61:BB62"/>
    <mergeCell ref="BC61:BE62"/>
    <mergeCell ref="BF60:BH60"/>
    <mergeCell ref="BI60:BL60"/>
    <mergeCell ref="BM58:BO58"/>
    <mergeCell ref="U60:W60"/>
    <mergeCell ref="X60:Z60"/>
    <mergeCell ref="AA60:AD60"/>
    <mergeCell ref="AE60:AH60"/>
    <mergeCell ref="AI60:AK60"/>
    <mergeCell ref="AL60:AN60"/>
    <mergeCell ref="AO60:AR60"/>
    <mergeCell ref="BF58:BH58"/>
    <mergeCell ref="BI58:BL58"/>
    <mergeCell ref="BM57:BO57"/>
    <mergeCell ref="U58:W58"/>
    <mergeCell ref="X58:Z58"/>
    <mergeCell ref="AA58:AD58"/>
    <mergeCell ref="AE58:AH58"/>
    <mergeCell ref="AI58:AK58"/>
    <mergeCell ref="AL58:AN58"/>
    <mergeCell ref="AO58:AR58"/>
    <mergeCell ref="AS58:AV58"/>
    <mergeCell ref="AW58:AY58"/>
    <mergeCell ref="AZ57:BB57"/>
    <mergeCell ref="BC57:BE57"/>
    <mergeCell ref="AS57:AV57"/>
    <mergeCell ref="AW57:AY57"/>
    <mergeCell ref="AZ58:BB58"/>
    <mergeCell ref="BC58:BE58"/>
    <mergeCell ref="BF57:BH57"/>
    <mergeCell ref="BI57:BL57"/>
    <mergeCell ref="BM56:BO56"/>
    <mergeCell ref="U57:W57"/>
    <mergeCell ref="X57:Z57"/>
    <mergeCell ref="AA57:AD57"/>
    <mergeCell ref="AE57:AH57"/>
    <mergeCell ref="AI57:AK57"/>
    <mergeCell ref="AL57:AN57"/>
    <mergeCell ref="AO57:AR57"/>
    <mergeCell ref="U56:W56"/>
    <mergeCell ref="X56:Z56"/>
    <mergeCell ref="AA56:AD56"/>
    <mergeCell ref="AE56:AH56"/>
    <mergeCell ref="AI56:AK56"/>
    <mergeCell ref="AO56:AR56"/>
    <mergeCell ref="BM54:BO54"/>
    <mergeCell ref="AO55:AR55"/>
    <mergeCell ref="AS55:AV55"/>
    <mergeCell ref="AW54:AY54"/>
    <mergeCell ref="AZ54:BB54"/>
    <mergeCell ref="BI56:BL56"/>
    <mergeCell ref="BM55:BO55"/>
    <mergeCell ref="AS56:AV56"/>
    <mergeCell ref="AW56:AY56"/>
    <mergeCell ref="X55:Z55"/>
    <mergeCell ref="AA55:AD55"/>
    <mergeCell ref="AE55:AH55"/>
    <mergeCell ref="AI55:AK55"/>
    <mergeCell ref="AL55:AN55"/>
    <mergeCell ref="AL56:AN56"/>
    <mergeCell ref="BM53:BO53"/>
    <mergeCell ref="U54:W54"/>
    <mergeCell ref="X54:Z54"/>
    <mergeCell ref="AA54:AD54"/>
    <mergeCell ref="AE54:AH54"/>
    <mergeCell ref="AI54:AK54"/>
    <mergeCell ref="AL54:AN54"/>
    <mergeCell ref="AO54:AR54"/>
    <mergeCell ref="AS54:AV54"/>
    <mergeCell ref="BI54:BL54"/>
    <mergeCell ref="AZ53:BB53"/>
    <mergeCell ref="BC53:BE53"/>
    <mergeCell ref="BF53:BH53"/>
    <mergeCell ref="BC54:BE54"/>
    <mergeCell ref="BF54:BH54"/>
    <mergeCell ref="BI53:BL53"/>
    <mergeCell ref="AS53:AV53"/>
    <mergeCell ref="U53:W53"/>
    <mergeCell ref="X53:Z53"/>
    <mergeCell ref="AA53:AD53"/>
    <mergeCell ref="AE53:AH53"/>
    <mergeCell ref="AW53:AY53"/>
    <mergeCell ref="BM51:BO51"/>
    <mergeCell ref="U52:W52"/>
    <mergeCell ref="X52:Z52"/>
    <mergeCell ref="AA52:AD52"/>
    <mergeCell ref="AE52:AH52"/>
    <mergeCell ref="AI52:AK52"/>
    <mergeCell ref="AL52:AN52"/>
    <mergeCell ref="AO52:AR52"/>
    <mergeCell ref="AS52:AV52"/>
    <mergeCell ref="AW52:AY52"/>
    <mergeCell ref="AE51:AH51"/>
    <mergeCell ref="AI51:AK51"/>
    <mergeCell ref="AL51:AN51"/>
    <mergeCell ref="AO51:AR51"/>
    <mergeCell ref="AS51:AV51"/>
    <mergeCell ref="AW51:AY51"/>
    <mergeCell ref="AL49:AN50"/>
    <mergeCell ref="AO49:AR50"/>
    <mergeCell ref="AW49:AY50"/>
    <mergeCell ref="BI49:BL50"/>
    <mergeCell ref="BM49:BO50"/>
    <mergeCell ref="AZ49:BB50"/>
    <mergeCell ref="BC49:BE50"/>
    <mergeCell ref="AS49:AV50"/>
    <mergeCell ref="BI47:BL47"/>
    <mergeCell ref="BM47:BO47"/>
    <mergeCell ref="BF49:BH50"/>
    <mergeCell ref="BI48:BL48"/>
    <mergeCell ref="BM48:BO48"/>
    <mergeCell ref="U49:W50"/>
    <mergeCell ref="X49:Z50"/>
    <mergeCell ref="AA49:AD50"/>
    <mergeCell ref="AE49:AH50"/>
    <mergeCell ref="AI49:AK50"/>
    <mergeCell ref="U48:W48"/>
    <mergeCell ref="X48:Z48"/>
    <mergeCell ref="AA48:AD48"/>
    <mergeCell ref="AE48:AH48"/>
    <mergeCell ref="AI48:AK48"/>
    <mergeCell ref="AL48:AN48"/>
    <mergeCell ref="BC47:BE47"/>
    <mergeCell ref="BF47:BH47"/>
    <mergeCell ref="AW48:AY48"/>
    <mergeCell ref="AZ48:BB48"/>
    <mergeCell ref="BC48:BE48"/>
    <mergeCell ref="BF48:BH48"/>
    <mergeCell ref="AO47:AR47"/>
    <mergeCell ref="AS47:AV47"/>
    <mergeCell ref="AO48:AR48"/>
    <mergeCell ref="AS48:AV48"/>
    <mergeCell ref="AW47:AY47"/>
    <mergeCell ref="AZ47:BB47"/>
    <mergeCell ref="U47:W47"/>
    <mergeCell ref="X47:Z47"/>
    <mergeCell ref="AA47:AD47"/>
    <mergeCell ref="AE47:AH47"/>
    <mergeCell ref="AI47:AK47"/>
    <mergeCell ref="AL47:AN47"/>
    <mergeCell ref="BI45:BL45"/>
    <mergeCell ref="BM45:BO45"/>
    <mergeCell ref="U46:W46"/>
    <mergeCell ref="X46:Z46"/>
    <mergeCell ref="AA46:AD46"/>
    <mergeCell ref="AE46:AH46"/>
    <mergeCell ref="AI46:AK46"/>
    <mergeCell ref="AL46:AN46"/>
    <mergeCell ref="AO46:AR46"/>
    <mergeCell ref="AS46:AV46"/>
    <mergeCell ref="AW45:AY45"/>
    <mergeCell ref="AZ45:BB45"/>
    <mergeCell ref="BC45:BE45"/>
    <mergeCell ref="BF45:BH45"/>
    <mergeCell ref="AI45:AK45"/>
    <mergeCell ref="AL45:AN45"/>
    <mergeCell ref="AO45:AR45"/>
    <mergeCell ref="AS45:AV45"/>
    <mergeCell ref="U45:W45"/>
    <mergeCell ref="X45:Z45"/>
    <mergeCell ref="AA45:AD45"/>
    <mergeCell ref="AE45:AH45"/>
    <mergeCell ref="BM42:BO42"/>
    <mergeCell ref="U43:W44"/>
    <mergeCell ref="X43:Z44"/>
    <mergeCell ref="AA43:AD44"/>
    <mergeCell ref="AE43:AH44"/>
    <mergeCell ref="AI43:AK44"/>
    <mergeCell ref="BM43:BO44"/>
    <mergeCell ref="AZ42:BB42"/>
    <mergeCell ref="BC42:BE42"/>
    <mergeCell ref="BF42:BH42"/>
    <mergeCell ref="BI42:BL42"/>
    <mergeCell ref="AW43:AY44"/>
    <mergeCell ref="BF43:BH44"/>
    <mergeCell ref="BI43:BL44"/>
    <mergeCell ref="AO42:AR42"/>
    <mergeCell ref="AS42:AV42"/>
    <mergeCell ref="AW42:AY42"/>
    <mergeCell ref="AL43:AN44"/>
    <mergeCell ref="AO43:AR44"/>
    <mergeCell ref="AS43:AV44"/>
    <mergeCell ref="AO41:AR41"/>
    <mergeCell ref="AS41:AV41"/>
    <mergeCell ref="BI41:BL41"/>
    <mergeCell ref="BM41:BO41"/>
    <mergeCell ref="U42:W42"/>
    <mergeCell ref="X42:Z42"/>
    <mergeCell ref="AA42:AD42"/>
    <mergeCell ref="AE42:AH42"/>
    <mergeCell ref="AI42:AK42"/>
    <mergeCell ref="AL42:AN42"/>
    <mergeCell ref="U41:W41"/>
    <mergeCell ref="X41:Z41"/>
    <mergeCell ref="AA41:AD41"/>
    <mergeCell ref="AE41:AH41"/>
    <mergeCell ref="AI41:AK41"/>
    <mergeCell ref="AL41:AN41"/>
    <mergeCell ref="BF40:BH40"/>
    <mergeCell ref="BI40:BL40"/>
    <mergeCell ref="BM38:BO39"/>
    <mergeCell ref="U40:W40"/>
    <mergeCell ref="X40:Z40"/>
    <mergeCell ref="AA40:AD40"/>
    <mergeCell ref="AE40:AH40"/>
    <mergeCell ref="AI40:AK40"/>
    <mergeCell ref="BM40:BO40"/>
    <mergeCell ref="AL40:AN40"/>
    <mergeCell ref="AW40:AY40"/>
    <mergeCell ref="AZ38:BB39"/>
    <mergeCell ref="BC38:BE39"/>
    <mergeCell ref="AS38:AV39"/>
    <mergeCell ref="AW38:AY39"/>
    <mergeCell ref="AZ40:BB40"/>
    <mergeCell ref="BC40:BE40"/>
    <mergeCell ref="AA38:AD39"/>
    <mergeCell ref="AE38:AH39"/>
    <mergeCell ref="AI38:AK39"/>
    <mergeCell ref="AL38:AN39"/>
    <mergeCell ref="AO38:AR39"/>
    <mergeCell ref="BF37:BH37"/>
    <mergeCell ref="AL37:AN37"/>
    <mergeCell ref="AO37:AR37"/>
    <mergeCell ref="AS37:AV37"/>
    <mergeCell ref="AW37:AY37"/>
    <mergeCell ref="BM35:BO35"/>
    <mergeCell ref="U36:W36"/>
    <mergeCell ref="X36:Z36"/>
    <mergeCell ref="AA36:AD36"/>
    <mergeCell ref="AE36:AH36"/>
    <mergeCell ref="AI36:AK36"/>
    <mergeCell ref="AZ35:BB35"/>
    <mergeCell ref="BC35:BE35"/>
    <mergeCell ref="AO36:AR36"/>
    <mergeCell ref="AS36:AV36"/>
    <mergeCell ref="AW36:AY36"/>
    <mergeCell ref="X37:Z37"/>
    <mergeCell ref="AA37:AD37"/>
    <mergeCell ref="AE37:AH37"/>
    <mergeCell ref="AI37:AK37"/>
    <mergeCell ref="U35:W35"/>
    <mergeCell ref="X35:Z35"/>
    <mergeCell ref="AA35:AD35"/>
    <mergeCell ref="AE35:AH35"/>
    <mergeCell ref="AI35:AK35"/>
    <mergeCell ref="AL35:AN35"/>
    <mergeCell ref="AL33:AN34"/>
    <mergeCell ref="AO33:AR34"/>
    <mergeCell ref="AS33:AV34"/>
    <mergeCell ref="BF35:BH35"/>
    <mergeCell ref="BI35:BL35"/>
    <mergeCell ref="AW33:AY34"/>
    <mergeCell ref="AO35:AR35"/>
    <mergeCell ref="AS35:AV35"/>
    <mergeCell ref="AW35:AY35"/>
    <mergeCell ref="AO32:AR32"/>
    <mergeCell ref="AS32:AV32"/>
    <mergeCell ref="BC32:BE32"/>
    <mergeCell ref="AW32:AY32"/>
    <mergeCell ref="AZ32:BB32"/>
    <mergeCell ref="U33:W34"/>
    <mergeCell ref="X33:Z34"/>
    <mergeCell ref="AA33:AD34"/>
    <mergeCell ref="AE33:AH34"/>
    <mergeCell ref="AI33:AK34"/>
    <mergeCell ref="BC31:BE31"/>
    <mergeCell ref="BF31:BH31"/>
    <mergeCell ref="BI28:BL29"/>
    <mergeCell ref="BM28:BO29"/>
    <mergeCell ref="BI31:BL31"/>
    <mergeCell ref="BM31:BO31"/>
    <mergeCell ref="BC28:BE29"/>
    <mergeCell ref="BF28:BH29"/>
    <mergeCell ref="BC30:BE30"/>
    <mergeCell ref="BF30:BH30"/>
    <mergeCell ref="U31:W31"/>
    <mergeCell ref="X31:Z31"/>
    <mergeCell ref="AA31:AD31"/>
    <mergeCell ref="AE31:AH31"/>
    <mergeCell ref="AI31:AK31"/>
    <mergeCell ref="AL31:AN31"/>
    <mergeCell ref="AW31:AY31"/>
    <mergeCell ref="AZ31:BB31"/>
    <mergeCell ref="AO28:AR29"/>
    <mergeCell ref="AS28:AV29"/>
    <mergeCell ref="AO31:AR31"/>
    <mergeCell ref="AS31:AV31"/>
    <mergeCell ref="AW28:AY29"/>
    <mergeCell ref="AZ28:BB29"/>
    <mergeCell ref="AS30:AV30"/>
    <mergeCell ref="AW30:AY30"/>
    <mergeCell ref="BI26:BL27"/>
    <mergeCell ref="BM26:BO27"/>
    <mergeCell ref="U28:W29"/>
    <mergeCell ref="X28:Z29"/>
    <mergeCell ref="AA28:AD29"/>
    <mergeCell ref="AE28:AH29"/>
    <mergeCell ref="AI28:AK29"/>
    <mergeCell ref="AL28:AN29"/>
    <mergeCell ref="U26:W27"/>
    <mergeCell ref="X26:Z27"/>
    <mergeCell ref="AA26:AD27"/>
    <mergeCell ref="AE26:AH27"/>
    <mergeCell ref="AI26:AK27"/>
    <mergeCell ref="AL26:AN27"/>
    <mergeCell ref="AO26:AR27"/>
    <mergeCell ref="AS26:AV27"/>
    <mergeCell ref="AW24:AY24"/>
    <mergeCell ref="AZ24:BB24"/>
    <mergeCell ref="BC24:BE24"/>
    <mergeCell ref="BF24:BH24"/>
    <mergeCell ref="AW26:AY27"/>
    <mergeCell ref="AZ26:BB27"/>
    <mergeCell ref="BC26:BE27"/>
    <mergeCell ref="BF26:BH27"/>
    <mergeCell ref="BF25:BH25"/>
    <mergeCell ref="AO23:AR23"/>
    <mergeCell ref="AI24:AK24"/>
    <mergeCell ref="AL24:AN24"/>
    <mergeCell ref="AO24:AR24"/>
    <mergeCell ref="AS24:AV24"/>
    <mergeCell ref="U24:W24"/>
    <mergeCell ref="X24:Z24"/>
    <mergeCell ref="AA24:AD24"/>
    <mergeCell ref="AE24:AH24"/>
    <mergeCell ref="AO22:AR22"/>
    <mergeCell ref="AS21:AV21"/>
    <mergeCell ref="AW21:AY21"/>
    <mergeCell ref="AS23:AV23"/>
    <mergeCell ref="AW23:AY23"/>
    <mergeCell ref="X23:Z23"/>
    <mergeCell ref="AA23:AD23"/>
    <mergeCell ref="AE23:AH23"/>
    <mergeCell ref="AI23:AK23"/>
    <mergeCell ref="AL23:AN23"/>
    <mergeCell ref="U22:W22"/>
    <mergeCell ref="X22:Z22"/>
    <mergeCell ref="AA22:AD22"/>
    <mergeCell ref="AE22:AH22"/>
    <mergeCell ref="AI22:AK22"/>
    <mergeCell ref="AL22:AN22"/>
    <mergeCell ref="AO19:AR19"/>
    <mergeCell ref="AS19:AV19"/>
    <mergeCell ref="AW19:AY19"/>
    <mergeCell ref="BM20:BO20"/>
    <mergeCell ref="U21:W21"/>
    <mergeCell ref="X21:Z21"/>
    <mergeCell ref="AA21:AD21"/>
    <mergeCell ref="AE21:AH21"/>
    <mergeCell ref="AI21:AK21"/>
    <mergeCell ref="AL21:AN21"/>
    <mergeCell ref="U19:W19"/>
    <mergeCell ref="X19:Z19"/>
    <mergeCell ref="AA19:AD19"/>
    <mergeCell ref="AE19:AH19"/>
    <mergeCell ref="AI19:AK19"/>
    <mergeCell ref="AL19:AN19"/>
    <mergeCell ref="BF18:BH18"/>
    <mergeCell ref="BI18:BL18"/>
    <mergeCell ref="BM17:BO17"/>
    <mergeCell ref="U18:W18"/>
    <mergeCell ref="X18:Z18"/>
    <mergeCell ref="AA18:AD18"/>
    <mergeCell ref="AE18:AH18"/>
    <mergeCell ref="AI18:AK18"/>
    <mergeCell ref="BM18:BO18"/>
    <mergeCell ref="AL18:AN18"/>
    <mergeCell ref="AO18:AR18"/>
    <mergeCell ref="AS18:AV18"/>
    <mergeCell ref="AW18:AY18"/>
    <mergeCell ref="AZ17:BB17"/>
    <mergeCell ref="BC17:BE17"/>
    <mergeCell ref="AS17:AV17"/>
    <mergeCell ref="AW17:AY17"/>
    <mergeCell ref="AZ18:BB18"/>
    <mergeCell ref="BC18:BE18"/>
    <mergeCell ref="BF17:BH17"/>
    <mergeCell ref="BI17:BL17"/>
    <mergeCell ref="BM16:BO16"/>
    <mergeCell ref="U17:W17"/>
    <mergeCell ref="X17:Z17"/>
    <mergeCell ref="AA17:AD17"/>
    <mergeCell ref="AE17:AH17"/>
    <mergeCell ref="AI17:AK17"/>
    <mergeCell ref="AL17:AN17"/>
    <mergeCell ref="AO17:AR17"/>
    <mergeCell ref="BF16:BH16"/>
    <mergeCell ref="BI16:BL16"/>
    <mergeCell ref="AL16:AN16"/>
    <mergeCell ref="AO16:AR16"/>
    <mergeCell ref="AS16:AV16"/>
    <mergeCell ref="AW16:AY16"/>
    <mergeCell ref="U15:AH15"/>
    <mergeCell ref="AI15:AV15"/>
    <mergeCell ref="AW15:BL15"/>
    <mergeCell ref="BM15:BO15"/>
    <mergeCell ref="U13:BO13"/>
    <mergeCell ref="U14:AH14"/>
    <mergeCell ref="AI14:AV14"/>
    <mergeCell ref="AW14:BL14"/>
    <mergeCell ref="BM14:BO14"/>
    <mergeCell ref="A64:C64"/>
    <mergeCell ref="A65:C65"/>
    <mergeCell ref="D65:T65"/>
    <mergeCell ref="BP65:BT65"/>
    <mergeCell ref="D64:T64"/>
    <mergeCell ref="BP64:BT64"/>
    <mergeCell ref="AZ64:BB64"/>
    <mergeCell ref="BC64:BE64"/>
    <mergeCell ref="BF64:BH64"/>
    <mergeCell ref="BI64:BL64"/>
    <mergeCell ref="BP61:BT62"/>
    <mergeCell ref="BP57:BT57"/>
    <mergeCell ref="BP60:BT60"/>
    <mergeCell ref="BP17:BT17"/>
    <mergeCell ref="BP38:BT39"/>
    <mergeCell ref="BP28:BT29"/>
    <mergeCell ref="BP31:BT31"/>
    <mergeCell ref="BP48:BT48"/>
    <mergeCell ref="BP26:BT27"/>
    <mergeCell ref="BP36:BT36"/>
    <mergeCell ref="D62:T62"/>
    <mergeCell ref="A63:C63"/>
    <mergeCell ref="D37:T37"/>
    <mergeCell ref="D63:T63"/>
    <mergeCell ref="D57:T57"/>
    <mergeCell ref="A61:C62"/>
    <mergeCell ref="D61:T61"/>
    <mergeCell ref="D58:T58"/>
    <mergeCell ref="D53:T53"/>
    <mergeCell ref="A60:T60"/>
    <mergeCell ref="BP63:BT63"/>
    <mergeCell ref="D13:T13"/>
    <mergeCell ref="A58:C58"/>
    <mergeCell ref="A55:C55"/>
    <mergeCell ref="A57:C57"/>
    <mergeCell ref="D34:T34"/>
    <mergeCell ref="D31:T31"/>
    <mergeCell ref="BP33:BT34"/>
    <mergeCell ref="D48:T48"/>
    <mergeCell ref="D36:T36"/>
    <mergeCell ref="BP37:BT37"/>
    <mergeCell ref="AZ36:BB36"/>
    <mergeCell ref="BC36:BE36"/>
    <mergeCell ref="BF36:BH36"/>
    <mergeCell ref="BI36:BL36"/>
    <mergeCell ref="BM36:BO36"/>
    <mergeCell ref="BM37:BO37"/>
    <mergeCell ref="BI37:BL37"/>
    <mergeCell ref="AZ37:BB37"/>
    <mergeCell ref="BC37:BE37"/>
    <mergeCell ref="U37:W37"/>
    <mergeCell ref="AL36:AN36"/>
    <mergeCell ref="BP58:BT58"/>
    <mergeCell ref="BF41:BH41"/>
    <mergeCell ref="BP43:BT44"/>
    <mergeCell ref="AZ43:BB44"/>
    <mergeCell ref="BC43:BE44"/>
    <mergeCell ref="BP55:BT55"/>
    <mergeCell ref="BP56:BT56"/>
    <mergeCell ref="BP53:BT53"/>
    <mergeCell ref="D38:T38"/>
    <mergeCell ref="BF38:BH39"/>
    <mergeCell ref="BI38:BL39"/>
    <mergeCell ref="AO40:AR40"/>
    <mergeCell ref="AS40:AV40"/>
    <mergeCell ref="D55:T55"/>
    <mergeCell ref="D45:T45"/>
    <mergeCell ref="D39:T39"/>
    <mergeCell ref="U38:W39"/>
    <mergeCell ref="X38:Z39"/>
    <mergeCell ref="D56:T56"/>
    <mergeCell ref="AW55:AY55"/>
    <mergeCell ref="AZ55:BB55"/>
    <mergeCell ref="BC55:BE55"/>
    <mergeCell ref="BF55:BH55"/>
    <mergeCell ref="BI55:BL55"/>
    <mergeCell ref="U55:W55"/>
    <mergeCell ref="AZ56:BB56"/>
    <mergeCell ref="BC56:BE56"/>
    <mergeCell ref="BF56:BH56"/>
    <mergeCell ref="BP54:BT54"/>
    <mergeCell ref="D54:T54"/>
    <mergeCell ref="AZ52:BB52"/>
    <mergeCell ref="BC52:BE52"/>
    <mergeCell ref="BF52:BH52"/>
    <mergeCell ref="BI52:BL52"/>
    <mergeCell ref="BM52:BO52"/>
    <mergeCell ref="AI53:AK53"/>
    <mergeCell ref="AL53:AN53"/>
    <mergeCell ref="AO53:AR53"/>
    <mergeCell ref="BP51:BT51"/>
    <mergeCell ref="U51:W51"/>
    <mergeCell ref="BF51:BH51"/>
    <mergeCell ref="AZ51:BB51"/>
    <mergeCell ref="D52:T52"/>
    <mergeCell ref="BP52:BT52"/>
    <mergeCell ref="BC51:BE51"/>
    <mergeCell ref="BI51:BL51"/>
    <mergeCell ref="X51:Z51"/>
    <mergeCell ref="AA51:AD51"/>
    <mergeCell ref="D17:T17"/>
    <mergeCell ref="D18:T18"/>
    <mergeCell ref="BP18:BT18"/>
    <mergeCell ref="U16:W16"/>
    <mergeCell ref="X16:Z16"/>
    <mergeCell ref="AA16:AD16"/>
    <mergeCell ref="AE16:AH16"/>
    <mergeCell ref="AI16:AK16"/>
    <mergeCell ref="AZ16:BB16"/>
    <mergeCell ref="BC16:BE16"/>
    <mergeCell ref="D26:T26"/>
    <mergeCell ref="D49:T49"/>
    <mergeCell ref="BP49:BT50"/>
    <mergeCell ref="D50:T50"/>
    <mergeCell ref="D33:T33"/>
    <mergeCell ref="D29:T29"/>
    <mergeCell ref="D28:T28"/>
    <mergeCell ref="D27:T27"/>
    <mergeCell ref="BP40:BT40"/>
    <mergeCell ref="AZ33:BB34"/>
    <mergeCell ref="D15:T15"/>
    <mergeCell ref="A13:C13"/>
    <mergeCell ref="A14:C14"/>
    <mergeCell ref="A15:C15"/>
    <mergeCell ref="D14:T14"/>
    <mergeCell ref="A16:C16"/>
    <mergeCell ref="D16:T16"/>
    <mergeCell ref="A26:C27"/>
    <mergeCell ref="A17:C17"/>
    <mergeCell ref="A18:C18"/>
    <mergeCell ref="A19:C19"/>
    <mergeCell ref="A24:C24"/>
    <mergeCell ref="A20:C20"/>
    <mergeCell ref="A22:C22"/>
    <mergeCell ref="A23:C23"/>
    <mergeCell ref="A25:C25"/>
    <mergeCell ref="A53:C53"/>
    <mergeCell ref="A54:C54"/>
    <mergeCell ref="A56:C56"/>
    <mergeCell ref="A28:C29"/>
    <mergeCell ref="A33:C34"/>
    <mergeCell ref="A48:C48"/>
    <mergeCell ref="A31:C31"/>
    <mergeCell ref="A38:C39"/>
    <mergeCell ref="A49:C50"/>
    <mergeCell ref="A51:C51"/>
    <mergeCell ref="A52:C52"/>
    <mergeCell ref="A40:C40"/>
    <mergeCell ref="D40:T40"/>
    <mergeCell ref="A43:C44"/>
    <mergeCell ref="D43:T43"/>
    <mergeCell ref="D44:T44"/>
    <mergeCell ref="D51:T51"/>
    <mergeCell ref="A47:C47"/>
    <mergeCell ref="D47:T47"/>
    <mergeCell ref="A45:C45"/>
    <mergeCell ref="A35:C35"/>
    <mergeCell ref="D35:T35"/>
    <mergeCell ref="BP35:BT35"/>
    <mergeCell ref="A36:C36"/>
    <mergeCell ref="X32:Z32"/>
    <mergeCell ref="AA32:AD32"/>
    <mergeCell ref="BC33:BE34"/>
    <mergeCell ref="BF33:BH34"/>
    <mergeCell ref="BI33:BL34"/>
    <mergeCell ref="BM33:BO34"/>
    <mergeCell ref="A37:C37"/>
    <mergeCell ref="A42:C42"/>
    <mergeCell ref="D42:T42"/>
    <mergeCell ref="BP42:BT42"/>
    <mergeCell ref="A41:C41"/>
    <mergeCell ref="D41:T41"/>
    <mergeCell ref="BP41:BT41"/>
    <mergeCell ref="AW41:AY41"/>
    <mergeCell ref="AZ41:BB41"/>
    <mergeCell ref="BC41:BE41"/>
    <mergeCell ref="BP47:BT47"/>
    <mergeCell ref="A46:C46"/>
    <mergeCell ref="D46:T46"/>
    <mergeCell ref="BP46:BT46"/>
    <mergeCell ref="AW46:AY46"/>
    <mergeCell ref="AZ46:BB46"/>
    <mergeCell ref="BC46:BE46"/>
    <mergeCell ref="BF46:BH46"/>
    <mergeCell ref="BI46:BL46"/>
    <mergeCell ref="BM46:BO46"/>
    <mergeCell ref="BP45:BT45"/>
    <mergeCell ref="DL65:DN65"/>
    <mergeCell ref="DL64:DN64"/>
    <mergeCell ref="DL63:DN63"/>
    <mergeCell ref="DL61:DN62"/>
    <mergeCell ref="DL58:DN58"/>
    <mergeCell ref="DL54:DN54"/>
    <mergeCell ref="DD64:DG64"/>
    <mergeCell ref="DA65:DC65"/>
    <mergeCell ref="DD65:DG65"/>
    <mergeCell ref="DO65:DQ65"/>
    <mergeCell ref="DR65:DT65"/>
    <mergeCell ref="DU65:DW65"/>
    <mergeCell ref="DU63:DW63"/>
    <mergeCell ref="DO64:DQ64"/>
    <mergeCell ref="DR64:DT64"/>
    <mergeCell ref="DU64:DW64"/>
    <mergeCell ref="DO63:DQ63"/>
    <mergeCell ref="DR63:DT63"/>
    <mergeCell ref="DO61:DQ62"/>
    <mergeCell ref="DR61:DT62"/>
    <mergeCell ref="DU61:DW62"/>
    <mergeCell ref="DL60:DN60"/>
    <mergeCell ref="DO60:DQ60"/>
    <mergeCell ref="DR60:DT60"/>
    <mergeCell ref="DU60:DW60"/>
    <mergeCell ref="DO58:DQ58"/>
    <mergeCell ref="DR58:DT58"/>
    <mergeCell ref="DU58:DW58"/>
    <mergeCell ref="DL57:DN57"/>
    <mergeCell ref="DO57:DQ57"/>
    <mergeCell ref="DR57:DT57"/>
    <mergeCell ref="DU57:DW57"/>
    <mergeCell ref="DU55:DW55"/>
    <mergeCell ref="DL56:DN56"/>
    <mergeCell ref="DO56:DQ56"/>
    <mergeCell ref="DR56:DT56"/>
    <mergeCell ref="DU56:DW56"/>
    <mergeCell ref="DL55:DN55"/>
    <mergeCell ref="DO55:DQ55"/>
    <mergeCell ref="DR55:DT55"/>
    <mergeCell ref="DO54:DQ54"/>
    <mergeCell ref="DR54:DT54"/>
    <mergeCell ref="DU54:DW54"/>
    <mergeCell ref="DL53:DN53"/>
    <mergeCell ref="DO53:DQ53"/>
    <mergeCell ref="DR53:DT53"/>
    <mergeCell ref="DU53:DW53"/>
    <mergeCell ref="DO52:DQ52"/>
    <mergeCell ref="DR52:DT52"/>
    <mergeCell ref="DU52:DW52"/>
    <mergeCell ref="DL51:DN51"/>
    <mergeCell ref="DO51:DQ51"/>
    <mergeCell ref="DR51:DT51"/>
    <mergeCell ref="DU51:DW51"/>
    <mergeCell ref="DL52:DN52"/>
    <mergeCell ref="DU47:DW47"/>
    <mergeCell ref="DL46:DN46"/>
    <mergeCell ref="DU49:DW50"/>
    <mergeCell ref="DL49:DN50"/>
    <mergeCell ref="DO49:DQ50"/>
    <mergeCell ref="DR49:DT50"/>
    <mergeCell ref="DO43:DQ44"/>
    <mergeCell ref="DR43:DT44"/>
    <mergeCell ref="DL48:DN48"/>
    <mergeCell ref="DO48:DQ48"/>
    <mergeCell ref="DR48:DT48"/>
    <mergeCell ref="DU48:DW48"/>
    <mergeCell ref="DU46:DW46"/>
    <mergeCell ref="DL47:DN47"/>
    <mergeCell ref="DO47:DQ47"/>
    <mergeCell ref="DR47:DT47"/>
    <mergeCell ref="DR41:DT41"/>
    <mergeCell ref="DL40:DN40"/>
    <mergeCell ref="DO46:DQ46"/>
    <mergeCell ref="DR46:DT46"/>
    <mergeCell ref="DU43:DW44"/>
    <mergeCell ref="DL45:DN45"/>
    <mergeCell ref="DO45:DQ45"/>
    <mergeCell ref="DR45:DT45"/>
    <mergeCell ref="DU45:DW45"/>
    <mergeCell ref="DL43:DN44"/>
    <mergeCell ref="DO40:DQ40"/>
    <mergeCell ref="DR40:DT40"/>
    <mergeCell ref="DU40:DW40"/>
    <mergeCell ref="DU41:DW41"/>
    <mergeCell ref="DL42:DN42"/>
    <mergeCell ref="DO42:DQ42"/>
    <mergeCell ref="DR42:DT42"/>
    <mergeCell ref="DU42:DW42"/>
    <mergeCell ref="DL41:DN41"/>
    <mergeCell ref="DO41:DQ41"/>
    <mergeCell ref="DL36:DN36"/>
    <mergeCell ref="DO36:DQ36"/>
    <mergeCell ref="DR36:DT36"/>
    <mergeCell ref="DU36:DW36"/>
    <mergeCell ref="DU37:DW37"/>
    <mergeCell ref="DL38:DN39"/>
    <mergeCell ref="DO38:DQ39"/>
    <mergeCell ref="DR38:DT39"/>
    <mergeCell ref="DU38:DW39"/>
    <mergeCell ref="DR33:DT34"/>
    <mergeCell ref="DU33:DW34"/>
    <mergeCell ref="DO35:DQ35"/>
    <mergeCell ref="DR35:DT35"/>
    <mergeCell ref="DO37:DQ37"/>
    <mergeCell ref="DR37:DT37"/>
    <mergeCell ref="DU35:DW35"/>
    <mergeCell ref="DU31:DW31"/>
    <mergeCell ref="DL26:DN27"/>
    <mergeCell ref="DO26:DQ27"/>
    <mergeCell ref="DR26:DT27"/>
    <mergeCell ref="DO21:DQ21"/>
    <mergeCell ref="DR21:DT21"/>
    <mergeCell ref="DU21:DW21"/>
    <mergeCell ref="DL31:DN31"/>
    <mergeCell ref="DO31:DQ31"/>
    <mergeCell ref="DR31:DT31"/>
    <mergeCell ref="DU17:DW17"/>
    <mergeCell ref="DL28:DN29"/>
    <mergeCell ref="DO28:DQ29"/>
    <mergeCell ref="DR28:DT29"/>
    <mergeCell ref="DL20:DN20"/>
    <mergeCell ref="DO18:DQ18"/>
    <mergeCell ref="DR18:DT18"/>
    <mergeCell ref="DL21:DN21"/>
    <mergeCell ref="DU20:DW20"/>
    <mergeCell ref="DU26:DW27"/>
    <mergeCell ref="DH65:DK65"/>
    <mergeCell ref="DL24:DN24"/>
    <mergeCell ref="DL35:DN35"/>
    <mergeCell ref="DL37:DN37"/>
    <mergeCell ref="DA63:DC63"/>
    <mergeCell ref="DH63:DK63"/>
    <mergeCell ref="DA64:DC64"/>
    <mergeCell ref="DL33:DN34"/>
    <mergeCell ref="DH64:DK64"/>
    <mergeCell ref="DD63:DG63"/>
    <mergeCell ref="DA60:DC60"/>
    <mergeCell ref="DD60:DG60"/>
    <mergeCell ref="DH60:DK60"/>
    <mergeCell ref="DA61:DC62"/>
    <mergeCell ref="DD61:DG62"/>
    <mergeCell ref="DH61:DK62"/>
    <mergeCell ref="DA57:DC57"/>
    <mergeCell ref="DD57:DG57"/>
    <mergeCell ref="DH57:DK57"/>
    <mergeCell ref="DA58:DC58"/>
    <mergeCell ref="DD58:DG58"/>
    <mergeCell ref="DH58:DK58"/>
    <mergeCell ref="DA55:DC55"/>
    <mergeCell ref="DD55:DG55"/>
    <mergeCell ref="DH55:DK55"/>
    <mergeCell ref="DA56:DC56"/>
    <mergeCell ref="DD56:DG56"/>
    <mergeCell ref="DH56:DK56"/>
    <mergeCell ref="DA53:DC53"/>
    <mergeCell ref="DD53:DG53"/>
    <mergeCell ref="DH53:DK53"/>
    <mergeCell ref="DA54:DC54"/>
    <mergeCell ref="DD54:DG54"/>
    <mergeCell ref="DH54:DK54"/>
    <mergeCell ref="DA51:DC51"/>
    <mergeCell ref="DD51:DG51"/>
    <mergeCell ref="DH51:DK51"/>
    <mergeCell ref="DA52:DC52"/>
    <mergeCell ref="DD52:DG52"/>
    <mergeCell ref="DH52:DK52"/>
    <mergeCell ref="DA48:DC48"/>
    <mergeCell ref="DD48:DG48"/>
    <mergeCell ref="DH48:DK48"/>
    <mergeCell ref="DA49:DC50"/>
    <mergeCell ref="DD49:DG50"/>
    <mergeCell ref="DH49:DK50"/>
    <mergeCell ref="DA46:DC46"/>
    <mergeCell ref="DD46:DG46"/>
    <mergeCell ref="DH46:DK46"/>
    <mergeCell ref="DA47:DC47"/>
    <mergeCell ref="DD47:DG47"/>
    <mergeCell ref="DH47:DK47"/>
    <mergeCell ref="DA43:DC44"/>
    <mergeCell ref="DD43:DG44"/>
    <mergeCell ref="DH43:DK44"/>
    <mergeCell ref="DA45:DC45"/>
    <mergeCell ref="DD45:DG45"/>
    <mergeCell ref="DH45:DK45"/>
    <mergeCell ref="DA41:DC41"/>
    <mergeCell ref="DD41:DG41"/>
    <mergeCell ref="DH41:DK41"/>
    <mergeCell ref="DA42:DC42"/>
    <mergeCell ref="DD42:DG42"/>
    <mergeCell ref="DH42:DK42"/>
    <mergeCell ref="DL16:DN16"/>
    <mergeCell ref="DO19:DQ19"/>
    <mergeCell ref="DR19:DT19"/>
    <mergeCell ref="DO24:DQ24"/>
    <mergeCell ref="DA40:DC40"/>
    <mergeCell ref="DD40:DG40"/>
    <mergeCell ref="DH40:DK40"/>
    <mergeCell ref="DO17:DQ17"/>
    <mergeCell ref="DR17:DT17"/>
    <mergeCell ref="DO33:DQ34"/>
    <mergeCell ref="DA35:DC35"/>
    <mergeCell ref="DD35:DG35"/>
    <mergeCell ref="DH35:DK35"/>
    <mergeCell ref="DR24:DT24"/>
    <mergeCell ref="DU18:DW18"/>
    <mergeCell ref="DU19:DW19"/>
    <mergeCell ref="DU24:DW24"/>
    <mergeCell ref="DO20:DQ20"/>
    <mergeCell ref="DR20:DT20"/>
    <mergeCell ref="DU28:DW29"/>
    <mergeCell ref="DA36:DC36"/>
    <mergeCell ref="DD36:DG36"/>
    <mergeCell ref="DA38:DC39"/>
    <mergeCell ref="DD38:DG39"/>
    <mergeCell ref="DH38:DK39"/>
    <mergeCell ref="DH36:DK36"/>
    <mergeCell ref="DA37:DC37"/>
    <mergeCell ref="DD37:DG37"/>
    <mergeCell ref="DH37:DK37"/>
    <mergeCell ref="BF21:BH21"/>
    <mergeCell ref="DA33:DC34"/>
    <mergeCell ref="DD33:DG34"/>
    <mergeCell ref="DH33:DK34"/>
    <mergeCell ref="U20:W20"/>
    <mergeCell ref="DA31:DC31"/>
    <mergeCell ref="DD31:DG31"/>
    <mergeCell ref="DH31:DK31"/>
    <mergeCell ref="AZ21:BB21"/>
    <mergeCell ref="BC21:BE21"/>
    <mergeCell ref="CM24:CO24"/>
    <mergeCell ref="DH24:DK24"/>
    <mergeCell ref="CJ28:CL29"/>
    <mergeCell ref="DA28:DC29"/>
    <mergeCell ref="DD28:DG29"/>
    <mergeCell ref="BI20:BL20"/>
    <mergeCell ref="BI21:BL21"/>
    <mergeCell ref="BM21:BO21"/>
    <mergeCell ref="BI24:BL24"/>
    <mergeCell ref="BM24:BO24"/>
    <mergeCell ref="D19:T19"/>
    <mergeCell ref="BP19:BT19"/>
    <mergeCell ref="D24:T24"/>
    <mergeCell ref="BP24:BT24"/>
    <mergeCell ref="AZ19:BB19"/>
    <mergeCell ref="BC19:BE19"/>
    <mergeCell ref="BF19:BH19"/>
    <mergeCell ref="BI19:BL19"/>
    <mergeCell ref="BM19:BO19"/>
    <mergeCell ref="AE20:AH20"/>
    <mergeCell ref="CJ16:CL16"/>
    <mergeCell ref="CM16:CO16"/>
    <mergeCell ref="CJ17:CL17"/>
    <mergeCell ref="CJ26:CL27"/>
    <mergeCell ref="CJ18:CL18"/>
    <mergeCell ref="CM18:CO18"/>
    <mergeCell ref="CJ19:CL19"/>
    <mergeCell ref="CM19:CO19"/>
    <mergeCell ref="CJ24:CL24"/>
    <mergeCell ref="CM20:CO20"/>
    <mergeCell ref="DH28:DK29"/>
    <mergeCell ref="DA26:DC27"/>
    <mergeCell ref="DD26:DG27"/>
    <mergeCell ref="DH26:DK27"/>
    <mergeCell ref="DA24:DC24"/>
    <mergeCell ref="DD24:DG24"/>
    <mergeCell ref="DA20:DC20"/>
    <mergeCell ref="DD20:DG20"/>
    <mergeCell ref="CP24:CS24"/>
    <mergeCell ref="CT24:CW24"/>
    <mergeCell ref="CX24:CZ24"/>
    <mergeCell ref="CT20:CW20"/>
    <mergeCell ref="DD22:DG22"/>
    <mergeCell ref="CP21:CS21"/>
    <mergeCell ref="CT21:CW21"/>
    <mergeCell ref="CX21:CZ21"/>
    <mergeCell ref="DD19:DG19"/>
    <mergeCell ref="DH19:DK19"/>
    <mergeCell ref="DD21:DG21"/>
    <mergeCell ref="DH21:DK21"/>
    <mergeCell ref="CM17:CO17"/>
    <mergeCell ref="CX22:CZ22"/>
    <mergeCell ref="DH22:DK22"/>
    <mergeCell ref="CP20:CS20"/>
    <mergeCell ref="CT18:CW18"/>
    <mergeCell ref="CX18:CZ18"/>
    <mergeCell ref="DH16:DK16"/>
    <mergeCell ref="DA17:DC17"/>
    <mergeCell ref="DD17:DG17"/>
    <mergeCell ref="DH17:DK17"/>
    <mergeCell ref="DH20:DK20"/>
    <mergeCell ref="DA21:DC21"/>
    <mergeCell ref="DA18:DC18"/>
    <mergeCell ref="DD18:DG18"/>
    <mergeCell ref="DH18:DK18"/>
    <mergeCell ref="DA19:DC19"/>
    <mergeCell ref="CP65:CS65"/>
    <mergeCell ref="CT65:CW65"/>
    <mergeCell ref="CX65:CZ65"/>
    <mergeCell ref="CM26:CO27"/>
    <mergeCell ref="CM28:CO29"/>
    <mergeCell ref="CP63:CS63"/>
    <mergeCell ref="CT63:CW63"/>
    <mergeCell ref="CX63:CZ63"/>
    <mergeCell ref="CP64:CS64"/>
    <mergeCell ref="CT64:CW64"/>
    <mergeCell ref="CP58:CS58"/>
    <mergeCell ref="CT58:CW58"/>
    <mergeCell ref="CX58:CZ58"/>
    <mergeCell ref="CX64:CZ64"/>
    <mergeCell ref="CP60:CS60"/>
    <mergeCell ref="CT60:CW60"/>
    <mergeCell ref="CX60:CZ60"/>
    <mergeCell ref="CP61:CS62"/>
    <mergeCell ref="CT61:CW62"/>
    <mergeCell ref="CX61:CZ62"/>
    <mergeCell ref="CP56:CS56"/>
    <mergeCell ref="CT56:CW56"/>
    <mergeCell ref="CX56:CZ56"/>
    <mergeCell ref="CP57:CS57"/>
    <mergeCell ref="CT57:CW57"/>
    <mergeCell ref="CX57:CZ57"/>
    <mergeCell ref="CP54:CS54"/>
    <mergeCell ref="CT54:CW54"/>
    <mergeCell ref="CX54:CZ54"/>
    <mergeCell ref="CP55:CS55"/>
    <mergeCell ref="CT55:CW55"/>
    <mergeCell ref="CX55:CZ55"/>
    <mergeCell ref="CP52:CS52"/>
    <mergeCell ref="CT52:CW52"/>
    <mergeCell ref="CX52:CZ52"/>
    <mergeCell ref="CP53:CS53"/>
    <mergeCell ref="CT53:CW53"/>
    <mergeCell ref="CX53:CZ53"/>
    <mergeCell ref="CP49:CS50"/>
    <mergeCell ref="CT49:CW50"/>
    <mergeCell ref="CX49:CZ50"/>
    <mergeCell ref="CP51:CS51"/>
    <mergeCell ref="CT51:CW51"/>
    <mergeCell ref="CX51:CZ51"/>
    <mergeCell ref="CP47:CS47"/>
    <mergeCell ref="CT47:CW47"/>
    <mergeCell ref="CX47:CZ47"/>
    <mergeCell ref="CP48:CS48"/>
    <mergeCell ref="CT48:CW48"/>
    <mergeCell ref="CX48:CZ48"/>
    <mergeCell ref="CP45:CS45"/>
    <mergeCell ref="CT45:CW45"/>
    <mergeCell ref="CX45:CZ45"/>
    <mergeCell ref="CP46:CS46"/>
    <mergeCell ref="CT46:CW46"/>
    <mergeCell ref="CX46:CZ46"/>
    <mergeCell ref="CP42:CS42"/>
    <mergeCell ref="CT42:CW42"/>
    <mergeCell ref="CX42:CZ42"/>
    <mergeCell ref="CP43:CS44"/>
    <mergeCell ref="CT43:CW44"/>
    <mergeCell ref="CX43:CZ44"/>
    <mergeCell ref="CP40:CS40"/>
    <mergeCell ref="CT40:CW40"/>
    <mergeCell ref="CX40:CZ40"/>
    <mergeCell ref="CP41:CS41"/>
    <mergeCell ref="CT41:CW41"/>
    <mergeCell ref="CX41:CZ41"/>
    <mergeCell ref="CP37:CS37"/>
    <mergeCell ref="CT37:CW37"/>
    <mergeCell ref="CX37:CZ37"/>
    <mergeCell ref="CP38:CS39"/>
    <mergeCell ref="CT38:CW39"/>
    <mergeCell ref="CX38:CZ39"/>
    <mergeCell ref="CP35:CS35"/>
    <mergeCell ref="CT35:CW35"/>
    <mergeCell ref="CX35:CZ35"/>
    <mergeCell ref="CP36:CS36"/>
    <mergeCell ref="CT36:CW36"/>
    <mergeCell ref="CX36:CZ36"/>
    <mergeCell ref="CP31:CS31"/>
    <mergeCell ref="CT31:CW31"/>
    <mergeCell ref="CX31:CZ31"/>
    <mergeCell ref="CP33:CS34"/>
    <mergeCell ref="CT33:CW34"/>
    <mergeCell ref="CX33:CZ34"/>
    <mergeCell ref="CX32:CZ32"/>
    <mergeCell ref="CP26:CS27"/>
    <mergeCell ref="CT26:CW27"/>
    <mergeCell ref="CX26:CZ27"/>
    <mergeCell ref="CP28:CS29"/>
    <mergeCell ref="CT28:CW29"/>
    <mergeCell ref="CX28:CZ29"/>
    <mergeCell ref="CT19:CW19"/>
    <mergeCell ref="CX19:CZ19"/>
    <mergeCell ref="CX20:CZ20"/>
    <mergeCell ref="CT17:CW17"/>
    <mergeCell ref="CX17:CZ17"/>
    <mergeCell ref="BP15:CI15"/>
    <mergeCell ref="CX16:CZ16"/>
    <mergeCell ref="BU17:BX17"/>
    <mergeCell ref="BY17:CB17"/>
    <mergeCell ref="CC17:CF17"/>
    <mergeCell ref="CJ13:ED13"/>
    <mergeCell ref="CJ14:CW14"/>
    <mergeCell ref="CX14:DK14"/>
    <mergeCell ref="EB14:ED14"/>
    <mergeCell ref="EB15:ED15"/>
    <mergeCell ref="DA16:DC16"/>
    <mergeCell ref="DD16:DG16"/>
    <mergeCell ref="CJ15:CW15"/>
    <mergeCell ref="CX15:DK15"/>
    <mergeCell ref="CT16:CW16"/>
    <mergeCell ref="BP13:CI13"/>
    <mergeCell ref="BP14:CI14"/>
    <mergeCell ref="BU16:BX16"/>
    <mergeCell ref="BY16:CB16"/>
    <mergeCell ref="CC16:CF16"/>
    <mergeCell ref="CG16:CI16"/>
    <mergeCell ref="BP16:BT16"/>
    <mergeCell ref="CG17:CI17"/>
    <mergeCell ref="BU18:BX18"/>
    <mergeCell ref="BY18:CB18"/>
    <mergeCell ref="CC18:CF18"/>
    <mergeCell ref="CG18:CI18"/>
    <mergeCell ref="BU19:BX19"/>
    <mergeCell ref="BY19:CB19"/>
    <mergeCell ref="CC19:CF19"/>
    <mergeCell ref="CG19:CI19"/>
    <mergeCell ref="BU24:BX24"/>
    <mergeCell ref="BY24:CB24"/>
    <mergeCell ref="CC24:CF24"/>
    <mergeCell ref="CG24:CI24"/>
    <mergeCell ref="CG21:CI21"/>
    <mergeCell ref="CC23:CF23"/>
    <mergeCell ref="CC22:CF22"/>
    <mergeCell ref="BU26:BX27"/>
    <mergeCell ref="BY26:CB27"/>
    <mergeCell ref="CC26:CF27"/>
    <mergeCell ref="CG26:CI27"/>
    <mergeCell ref="BU28:BX29"/>
    <mergeCell ref="BY28:CB29"/>
    <mergeCell ref="CC28:CF29"/>
    <mergeCell ref="CG28:CI29"/>
    <mergeCell ref="BU33:BX34"/>
    <mergeCell ref="BY33:CB34"/>
    <mergeCell ref="CC33:CF34"/>
    <mergeCell ref="CG33:CI34"/>
    <mergeCell ref="BU31:BX31"/>
    <mergeCell ref="BY31:CB31"/>
    <mergeCell ref="CC31:CF31"/>
    <mergeCell ref="CG31:CI31"/>
    <mergeCell ref="CC32:CF32"/>
    <mergeCell ref="CG32:CI32"/>
    <mergeCell ref="BU35:BX35"/>
    <mergeCell ref="BY35:CB35"/>
    <mergeCell ref="CC35:CF35"/>
    <mergeCell ref="CG35:CI35"/>
    <mergeCell ref="BU36:BX36"/>
    <mergeCell ref="BY36:CB36"/>
    <mergeCell ref="CC36:CF36"/>
    <mergeCell ref="CG36:CI36"/>
    <mergeCell ref="BU37:BX37"/>
    <mergeCell ref="BY37:CB37"/>
    <mergeCell ref="CC37:CF37"/>
    <mergeCell ref="CG37:CI37"/>
    <mergeCell ref="BU38:BX39"/>
    <mergeCell ref="BY38:CB39"/>
    <mergeCell ref="CC38:CF39"/>
    <mergeCell ref="CG38:CI39"/>
    <mergeCell ref="BU40:BX40"/>
    <mergeCell ref="BY40:CB40"/>
    <mergeCell ref="CC40:CF40"/>
    <mergeCell ref="CG40:CI40"/>
    <mergeCell ref="BU41:BX41"/>
    <mergeCell ref="BY41:CB41"/>
    <mergeCell ref="CC41:CF41"/>
    <mergeCell ref="CG41:CI41"/>
    <mergeCell ref="BU42:BX42"/>
    <mergeCell ref="BY42:CB42"/>
    <mergeCell ref="CC42:CF42"/>
    <mergeCell ref="CG42:CI42"/>
    <mergeCell ref="BU43:BX44"/>
    <mergeCell ref="BY43:CB44"/>
    <mergeCell ref="CC43:CF44"/>
    <mergeCell ref="CG43:CI44"/>
    <mergeCell ref="CC48:CF48"/>
    <mergeCell ref="CG48:CI48"/>
    <mergeCell ref="BU45:BX45"/>
    <mergeCell ref="BY45:CB45"/>
    <mergeCell ref="CC45:CF45"/>
    <mergeCell ref="CG45:CI45"/>
    <mergeCell ref="BU46:BX46"/>
    <mergeCell ref="BY46:CB46"/>
    <mergeCell ref="CC46:CF46"/>
    <mergeCell ref="CG46:CI46"/>
    <mergeCell ref="BU49:BX50"/>
    <mergeCell ref="BY49:CB50"/>
    <mergeCell ref="CC49:CF50"/>
    <mergeCell ref="CG49:CI50"/>
    <mergeCell ref="BU47:BX47"/>
    <mergeCell ref="BY47:CB47"/>
    <mergeCell ref="CC47:CF47"/>
    <mergeCell ref="CG47:CI47"/>
    <mergeCell ref="BU48:BX48"/>
    <mergeCell ref="BY48:CB48"/>
    <mergeCell ref="BU51:BX51"/>
    <mergeCell ref="BY51:CB51"/>
    <mergeCell ref="CC51:CF51"/>
    <mergeCell ref="CG51:CI51"/>
    <mergeCell ref="BU52:BX52"/>
    <mergeCell ref="BY52:CB52"/>
    <mergeCell ref="CC52:CF52"/>
    <mergeCell ref="CG52:CI52"/>
    <mergeCell ref="BU53:BX53"/>
    <mergeCell ref="BY53:CB53"/>
    <mergeCell ref="CC53:CF53"/>
    <mergeCell ref="CG53:CI53"/>
    <mergeCell ref="BU54:BX54"/>
    <mergeCell ref="BY54:CB54"/>
    <mergeCell ref="CC54:CF54"/>
    <mergeCell ref="CG54:CI54"/>
    <mergeCell ref="BU55:BX55"/>
    <mergeCell ref="BY55:CB55"/>
    <mergeCell ref="CC55:CF55"/>
    <mergeCell ref="CG55:CI55"/>
    <mergeCell ref="BU56:BX56"/>
    <mergeCell ref="BY56:CB56"/>
    <mergeCell ref="CC56:CF56"/>
    <mergeCell ref="CG56:CI56"/>
    <mergeCell ref="CG61:CI62"/>
    <mergeCell ref="BU57:BX57"/>
    <mergeCell ref="BY57:CB57"/>
    <mergeCell ref="CC57:CF57"/>
    <mergeCell ref="CG57:CI57"/>
    <mergeCell ref="BU58:BX58"/>
    <mergeCell ref="BY58:CB58"/>
    <mergeCell ref="CC58:CF58"/>
    <mergeCell ref="CG58:CI58"/>
    <mergeCell ref="BY59:CB59"/>
    <mergeCell ref="BY64:CB64"/>
    <mergeCell ref="CC64:CF64"/>
    <mergeCell ref="CG64:CI64"/>
    <mergeCell ref="BU60:BX60"/>
    <mergeCell ref="BY60:CB60"/>
    <mergeCell ref="CC60:CF60"/>
    <mergeCell ref="CG60:CI60"/>
    <mergeCell ref="BU61:BX62"/>
    <mergeCell ref="BY61:CB62"/>
    <mergeCell ref="CC61:CF62"/>
    <mergeCell ref="BY65:CB65"/>
    <mergeCell ref="CC65:CF65"/>
    <mergeCell ref="CG65:CI65"/>
    <mergeCell ref="CJ31:CL31"/>
    <mergeCell ref="CM31:CO31"/>
    <mergeCell ref="BU63:BX63"/>
    <mergeCell ref="BY63:CB63"/>
    <mergeCell ref="CC63:CF63"/>
    <mergeCell ref="CG63:CI63"/>
    <mergeCell ref="BU64:BX64"/>
    <mergeCell ref="CJ33:CL34"/>
    <mergeCell ref="CM33:CO34"/>
    <mergeCell ref="CJ35:CL35"/>
    <mergeCell ref="CM35:CO35"/>
    <mergeCell ref="CJ36:CL36"/>
    <mergeCell ref="CM36:CO36"/>
    <mergeCell ref="CJ37:CL37"/>
    <mergeCell ref="CM37:CO37"/>
    <mergeCell ref="CJ38:CL39"/>
    <mergeCell ref="CM38:CO39"/>
    <mergeCell ref="CJ40:CL40"/>
    <mergeCell ref="CM40:CO40"/>
    <mergeCell ref="CJ41:CL41"/>
    <mergeCell ref="CM41:CO41"/>
    <mergeCell ref="CJ42:CL42"/>
    <mergeCell ref="CM42:CO42"/>
    <mergeCell ref="CJ43:CL44"/>
    <mergeCell ref="CM43:CO44"/>
    <mergeCell ref="CJ48:CL48"/>
    <mergeCell ref="CM48:CO48"/>
    <mergeCell ref="CJ49:CL50"/>
    <mergeCell ref="CM49:CO50"/>
    <mergeCell ref="CJ45:CL45"/>
    <mergeCell ref="CM45:CO45"/>
    <mergeCell ref="CJ46:CL46"/>
    <mergeCell ref="CM46:CO46"/>
    <mergeCell ref="CJ47:CL47"/>
    <mergeCell ref="CM47:CO47"/>
    <mergeCell ref="CJ51:CL51"/>
    <mergeCell ref="CM51:CO51"/>
    <mergeCell ref="CJ52:CL52"/>
    <mergeCell ref="CM52:CO52"/>
    <mergeCell ref="CJ53:CL53"/>
    <mergeCell ref="CM53:CO53"/>
    <mergeCell ref="CM60:CO60"/>
    <mergeCell ref="CJ54:CL54"/>
    <mergeCell ref="CM54:CO54"/>
    <mergeCell ref="CJ55:CL55"/>
    <mergeCell ref="CM55:CO55"/>
    <mergeCell ref="CJ56:CL56"/>
    <mergeCell ref="CM56:CO56"/>
    <mergeCell ref="CM61:CO62"/>
    <mergeCell ref="CJ63:CL63"/>
    <mergeCell ref="CM63:CO63"/>
    <mergeCell ref="CJ64:CL64"/>
    <mergeCell ref="CM64:CO64"/>
    <mergeCell ref="CJ57:CL57"/>
    <mergeCell ref="CM57:CO57"/>
    <mergeCell ref="CJ58:CL58"/>
    <mergeCell ref="CM58:CO58"/>
    <mergeCell ref="CJ60:CL60"/>
    <mergeCell ref="DX16:EA16"/>
    <mergeCell ref="DX17:EA17"/>
    <mergeCell ref="CJ65:CL65"/>
    <mergeCell ref="CM65:CO65"/>
    <mergeCell ref="CP16:CS16"/>
    <mergeCell ref="CP17:CS17"/>
    <mergeCell ref="CP18:CS18"/>
    <mergeCell ref="CP19:CS19"/>
    <mergeCell ref="DX26:EA27"/>
    <mergeCell ref="CJ61:CL62"/>
    <mergeCell ref="DX28:EA29"/>
    <mergeCell ref="DX31:EA31"/>
    <mergeCell ref="DX33:EA34"/>
    <mergeCell ref="DX35:EA35"/>
    <mergeCell ref="DX32:EA32"/>
    <mergeCell ref="DX23:EA23"/>
    <mergeCell ref="DX24:EA24"/>
    <mergeCell ref="DX46:EA46"/>
    <mergeCell ref="DX47:EA47"/>
    <mergeCell ref="DX36:EA36"/>
    <mergeCell ref="DX37:EA37"/>
    <mergeCell ref="DX38:EA39"/>
    <mergeCell ref="DX40:EA40"/>
    <mergeCell ref="DX41:EA41"/>
    <mergeCell ref="DX42:EA42"/>
    <mergeCell ref="DX21:EA21"/>
    <mergeCell ref="DX22:EA22"/>
    <mergeCell ref="DX58:EA58"/>
    <mergeCell ref="DX51:EA51"/>
    <mergeCell ref="DX52:EA52"/>
    <mergeCell ref="DX53:EA53"/>
    <mergeCell ref="DX54:EA54"/>
    <mergeCell ref="DX48:EA48"/>
    <mergeCell ref="DX49:EA50"/>
    <mergeCell ref="DX45:EA45"/>
    <mergeCell ref="DL14:EA14"/>
    <mergeCell ref="DL15:EA15"/>
    <mergeCell ref="DX18:EA18"/>
    <mergeCell ref="DX19:EA19"/>
    <mergeCell ref="DL17:DN17"/>
    <mergeCell ref="DL18:DN18"/>
    <mergeCell ref="DL19:DN19"/>
    <mergeCell ref="DO16:DQ16"/>
    <mergeCell ref="DR16:DT16"/>
    <mergeCell ref="DU16:DW16"/>
    <mergeCell ref="EB16:ED16"/>
    <mergeCell ref="EB17:ED17"/>
    <mergeCell ref="EB26:ED27"/>
    <mergeCell ref="EB28:ED29"/>
    <mergeCell ref="EB22:ED22"/>
    <mergeCell ref="EB23:ED23"/>
    <mergeCell ref="EB18:ED18"/>
    <mergeCell ref="EB19:ED19"/>
    <mergeCell ref="EB24:ED24"/>
    <mergeCell ref="EB21:ED21"/>
    <mergeCell ref="EB31:ED31"/>
    <mergeCell ref="DX65:EA65"/>
    <mergeCell ref="DX60:EA60"/>
    <mergeCell ref="DX61:EA62"/>
    <mergeCell ref="DX63:EA63"/>
    <mergeCell ref="DX64:EA64"/>
    <mergeCell ref="DX55:EA55"/>
    <mergeCell ref="DX56:EA56"/>
    <mergeCell ref="DX57:EA57"/>
    <mergeCell ref="DX43:EA44"/>
    <mergeCell ref="EB33:ED34"/>
    <mergeCell ref="EB35:ED35"/>
    <mergeCell ref="EB36:ED36"/>
    <mergeCell ref="EB37:ED37"/>
    <mergeCell ref="EB38:ED39"/>
    <mergeCell ref="EB40:ED40"/>
    <mergeCell ref="EB41:ED41"/>
    <mergeCell ref="EB42:ED42"/>
    <mergeCell ref="EB43:ED44"/>
    <mergeCell ref="EB45:ED45"/>
    <mergeCell ref="EB46:ED46"/>
    <mergeCell ref="EB47:ED47"/>
    <mergeCell ref="EB58:ED58"/>
    <mergeCell ref="EB60:ED60"/>
    <mergeCell ref="EB48:ED48"/>
    <mergeCell ref="EB49:ED50"/>
    <mergeCell ref="EB51:ED51"/>
    <mergeCell ref="EB52:ED52"/>
    <mergeCell ref="EB53:ED53"/>
    <mergeCell ref="D20:T20"/>
    <mergeCell ref="BP20:BT20"/>
    <mergeCell ref="BU20:BX20"/>
    <mergeCell ref="BY20:CB20"/>
    <mergeCell ref="X20:Z20"/>
    <mergeCell ref="AA20:AD20"/>
    <mergeCell ref="AW20:AY20"/>
    <mergeCell ref="AZ20:BB20"/>
    <mergeCell ref="BC20:BE20"/>
    <mergeCell ref="BF20:BH20"/>
    <mergeCell ref="AO21:AR21"/>
    <mergeCell ref="AS20:AV20"/>
    <mergeCell ref="EB61:ED62"/>
    <mergeCell ref="EB63:ED63"/>
    <mergeCell ref="EB64:ED64"/>
    <mergeCell ref="EB65:ED65"/>
    <mergeCell ref="EB54:ED54"/>
    <mergeCell ref="EB55:ED55"/>
    <mergeCell ref="EB56:ED56"/>
    <mergeCell ref="EB57:ED57"/>
    <mergeCell ref="AI20:AK20"/>
    <mergeCell ref="AL20:AN20"/>
    <mergeCell ref="AO20:AR20"/>
    <mergeCell ref="CC20:CF20"/>
    <mergeCell ref="CG20:CI20"/>
    <mergeCell ref="CJ20:CL20"/>
    <mergeCell ref="DX20:EA20"/>
    <mergeCell ref="EB20:ED20"/>
    <mergeCell ref="A21:C21"/>
    <mergeCell ref="D21:T21"/>
    <mergeCell ref="BP21:BT21"/>
    <mergeCell ref="BU21:BX21"/>
    <mergeCell ref="BY21:CB21"/>
    <mergeCell ref="CC21:CF21"/>
    <mergeCell ref="CJ21:CL21"/>
    <mergeCell ref="CM21:CO21"/>
    <mergeCell ref="D22:T22"/>
    <mergeCell ref="BP22:BT22"/>
    <mergeCell ref="BU22:BX22"/>
    <mergeCell ref="BY22:CB22"/>
    <mergeCell ref="AS22:AV22"/>
    <mergeCell ref="AW22:AY22"/>
    <mergeCell ref="AZ22:BB22"/>
    <mergeCell ref="BC22:BE22"/>
    <mergeCell ref="BF22:BH22"/>
    <mergeCell ref="BI22:BL22"/>
    <mergeCell ref="BM22:BO22"/>
    <mergeCell ref="CG22:CI22"/>
    <mergeCell ref="DR22:DT22"/>
    <mergeCell ref="DU22:DW22"/>
    <mergeCell ref="CJ22:CL22"/>
    <mergeCell ref="CM22:CO22"/>
    <mergeCell ref="CP22:CS22"/>
    <mergeCell ref="DL22:DN22"/>
    <mergeCell ref="DO22:DQ22"/>
    <mergeCell ref="DA22:DC22"/>
    <mergeCell ref="CT22:CW22"/>
    <mergeCell ref="D23:T23"/>
    <mergeCell ref="BP23:BT23"/>
    <mergeCell ref="BU23:BX23"/>
    <mergeCell ref="BY23:CB23"/>
    <mergeCell ref="AZ23:BB23"/>
    <mergeCell ref="BC23:BE23"/>
    <mergeCell ref="BF23:BH23"/>
    <mergeCell ref="BI23:BL23"/>
    <mergeCell ref="BM23:BO23"/>
    <mergeCell ref="DL23:DN23"/>
    <mergeCell ref="DO23:DQ23"/>
    <mergeCell ref="U23:W23"/>
    <mergeCell ref="CG23:CI23"/>
    <mergeCell ref="CJ23:CL23"/>
    <mergeCell ref="DR23:DT23"/>
    <mergeCell ref="CM23:CO23"/>
    <mergeCell ref="CP23:CS23"/>
    <mergeCell ref="CT23:CW23"/>
    <mergeCell ref="CX23:CZ23"/>
    <mergeCell ref="CD72:CM72"/>
    <mergeCell ref="CU72:DH72"/>
    <mergeCell ref="DH6:ED6"/>
    <mergeCell ref="DH7:ED7"/>
    <mergeCell ref="DH8:ED8"/>
    <mergeCell ref="DH9:ED9"/>
    <mergeCell ref="DU23:DW23"/>
    <mergeCell ref="DA23:DC23"/>
    <mergeCell ref="DD23:DG23"/>
    <mergeCell ref="DH23:DK23"/>
    <mergeCell ref="CD77:CM77"/>
    <mergeCell ref="CU77:DH77"/>
    <mergeCell ref="G70:AA70"/>
    <mergeCell ref="AN70:BC70"/>
    <mergeCell ref="BJ70:BV70"/>
    <mergeCell ref="CD70:CM70"/>
    <mergeCell ref="CU70:DH70"/>
    <mergeCell ref="G72:AA72"/>
    <mergeCell ref="AN72:BC72"/>
    <mergeCell ref="BJ72:BV72"/>
    <mergeCell ref="CD79:CM79"/>
    <mergeCell ref="CU79:DH79"/>
    <mergeCell ref="A32:C32"/>
    <mergeCell ref="D32:T32"/>
    <mergeCell ref="U32:W32"/>
    <mergeCell ref="G75:AA75"/>
    <mergeCell ref="AN75:BC75"/>
    <mergeCell ref="BJ75:BV75"/>
    <mergeCell ref="CD75:CM75"/>
    <mergeCell ref="CU75:DH75"/>
    <mergeCell ref="AE32:AH32"/>
    <mergeCell ref="AI32:AK32"/>
    <mergeCell ref="AL32:AN32"/>
    <mergeCell ref="G79:AA79"/>
    <mergeCell ref="AN79:BC79"/>
    <mergeCell ref="BJ79:BV79"/>
    <mergeCell ref="G77:AA77"/>
    <mergeCell ref="AN77:BC77"/>
    <mergeCell ref="BJ77:BV77"/>
    <mergeCell ref="BU65:BX65"/>
    <mergeCell ref="BP32:BT32"/>
    <mergeCell ref="BU32:BX32"/>
    <mergeCell ref="BY32:CB32"/>
    <mergeCell ref="BF32:BH32"/>
    <mergeCell ref="BI32:BL32"/>
    <mergeCell ref="BM32:BO32"/>
    <mergeCell ref="CJ32:CL32"/>
    <mergeCell ref="CM32:CO32"/>
    <mergeCell ref="CP32:CS32"/>
    <mergeCell ref="DD32:DG32"/>
    <mergeCell ref="DA32:DC32"/>
    <mergeCell ref="EB32:ED32"/>
    <mergeCell ref="A4:ED4"/>
    <mergeCell ref="DO32:DQ32"/>
    <mergeCell ref="DR32:DT32"/>
    <mergeCell ref="DU32:DW32"/>
    <mergeCell ref="DH32:DK32"/>
    <mergeCell ref="DL32:DN32"/>
    <mergeCell ref="CT32:CW32"/>
    <mergeCell ref="A30:C30"/>
    <mergeCell ref="D30:T30"/>
    <mergeCell ref="U30:W30"/>
    <mergeCell ref="X30:Z30"/>
    <mergeCell ref="AA30:AD30"/>
    <mergeCell ref="AE30:AH30"/>
    <mergeCell ref="AI30:AK30"/>
    <mergeCell ref="AL30:AN30"/>
    <mergeCell ref="AO30:AR30"/>
    <mergeCell ref="AZ30:BB30"/>
    <mergeCell ref="BI30:BL30"/>
    <mergeCell ref="BM30:BO30"/>
    <mergeCell ref="BP30:BT30"/>
    <mergeCell ref="BU30:BX30"/>
    <mergeCell ref="BY30:CB30"/>
    <mergeCell ref="CC30:CF30"/>
    <mergeCell ref="CG30:CI30"/>
    <mergeCell ref="CJ30:CL30"/>
    <mergeCell ref="CM30:CO30"/>
    <mergeCell ref="CP30:CS30"/>
    <mergeCell ref="CT30:CW30"/>
    <mergeCell ref="CX30:CZ30"/>
    <mergeCell ref="DU30:DW30"/>
    <mergeCell ref="DX30:EA30"/>
    <mergeCell ref="EB30:ED30"/>
    <mergeCell ref="DA30:DC30"/>
    <mergeCell ref="DD30:DG30"/>
    <mergeCell ref="DH30:DK30"/>
    <mergeCell ref="DL30:DN30"/>
    <mergeCell ref="DO30:DQ30"/>
    <mergeCell ref="DR30:DT30"/>
    <mergeCell ref="D59:T59"/>
    <mergeCell ref="A59:C59"/>
    <mergeCell ref="U59:W59"/>
    <mergeCell ref="X59:Z59"/>
    <mergeCell ref="AA59:AD59"/>
    <mergeCell ref="AE59:AH59"/>
    <mergeCell ref="AI59:AK59"/>
    <mergeCell ref="AL59:AN59"/>
    <mergeCell ref="AO59:AR59"/>
    <mergeCell ref="AS59:AV59"/>
    <mergeCell ref="AW59:AY59"/>
    <mergeCell ref="AZ59:BB59"/>
    <mergeCell ref="BC59:BE59"/>
    <mergeCell ref="BF59:BH59"/>
    <mergeCell ref="BI59:BL59"/>
    <mergeCell ref="BM59:BO59"/>
    <mergeCell ref="BP59:BT59"/>
    <mergeCell ref="BU59:BX59"/>
    <mergeCell ref="CC59:CF59"/>
    <mergeCell ref="CG59:CI59"/>
    <mergeCell ref="CJ59:CL59"/>
    <mergeCell ref="CM59:CO59"/>
    <mergeCell ref="CP59:CS59"/>
    <mergeCell ref="CT59:CW59"/>
    <mergeCell ref="DR59:DT59"/>
    <mergeCell ref="DU59:DW59"/>
    <mergeCell ref="DX59:EA59"/>
    <mergeCell ref="EB59:ED59"/>
    <mergeCell ref="CX59:CZ59"/>
    <mergeCell ref="DA59:DC59"/>
    <mergeCell ref="DD59:DG59"/>
    <mergeCell ref="DH59:DK59"/>
    <mergeCell ref="DL59:DN59"/>
    <mergeCell ref="DO59:DQ59"/>
  </mergeCells>
  <hyperlinks>
    <hyperlink ref="CU74" r:id="rId1" display="ahmadullinag2@kamaz.ru"/>
  </hyperlinks>
  <printOptions/>
  <pageMargins left="0.2755905511811024" right="0.2755905511811024" top="0.35433070866141736" bottom="0.2755905511811024" header="0.2755905511811024" footer="0.2755905511811024"/>
  <pageSetup horizontalDpi="600" verticalDpi="600" orientation="landscape" paperSize="9" scale="69" r:id="rId2"/>
  <headerFooter alignWithMargins="0">
    <oddHeader>&amp;L&amp;"Tahoma,обычный"&amp;6Подготовлено с использованием системы ГАРАНТ</oddHeader>
  </headerFooter>
  <rowBreaks count="1" manualBreakCount="1">
    <brk id="79" max="1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B50"/>
  <sheetViews>
    <sheetView view="pageBreakPreview" zoomScale="130" zoomScaleSheetLayoutView="130" zoomScalePageLayoutView="0" workbookViewId="0" topLeftCell="A7">
      <selection activeCell="CA23" sqref="CA23:CG23"/>
    </sheetView>
  </sheetViews>
  <sheetFormatPr defaultColWidth="1.37890625" defaultRowHeight="12.75"/>
  <cols>
    <col min="1" max="8" width="1.37890625" style="35" customWidth="1"/>
    <col min="9" max="9" width="27.25390625" style="35" customWidth="1"/>
    <col min="10" max="38" width="1.37890625" style="35" customWidth="1"/>
    <col min="39" max="39" width="2.625" style="35" customWidth="1"/>
    <col min="40" max="44" width="1.37890625" style="35" customWidth="1"/>
    <col min="45" max="45" width="1.75390625" style="35" customWidth="1"/>
    <col min="46" max="47" width="1.37890625" style="35" customWidth="1"/>
    <col min="48" max="48" width="2.00390625" style="35" customWidth="1"/>
    <col min="49" max="50" width="1.37890625" style="35" customWidth="1"/>
    <col min="51" max="51" width="1.75390625" style="35" customWidth="1"/>
    <col min="52" max="53" width="1.37890625" style="35" customWidth="1"/>
    <col min="54" max="54" width="1.75390625" style="35" customWidth="1"/>
    <col min="55" max="55" width="1.37890625" style="35" customWidth="1"/>
    <col min="56" max="56" width="1.875" style="35" customWidth="1"/>
    <col min="57" max="57" width="2.25390625" style="35" customWidth="1"/>
    <col min="58" max="59" width="1.37890625" style="35" customWidth="1"/>
    <col min="60" max="60" width="2.25390625" style="35" customWidth="1"/>
    <col min="61" max="62" width="1.37890625" style="35" customWidth="1"/>
    <col min="63" max="63" width="2.75390625" style="35" customWidth="1"/>
    <col min="64" max="71" width="1.37890625" style="35" customWidth="1"/>
    <col min="72" max="72" width="1.25" style="35" customWidth="1"/>
    <col min="73" max="16384" width="1.37890625" style="35" customWidth="1"/>
  </cols>
  <sheetData>
    <row r="1" s="7" customFormat="1" ht="11.25">
      <c r="CU1" s="67" t="s">
        <v>212</v>
      </c>
    </row>
    <row r="2" s="7" customFormat="1" ht="11.25">
      <c r="CU2" s="67" t="s">
        <v>37</v>
      </c>
    </row>
    <row r="3" s="7" customFormat="1" ht="11.25">
      <c r="CU3" s="67" t="s">
        <v>64</v>
      </c>
    </row>
    <row r="4" ht="10.5" customHeight="1"/>
    <row r="5" ht="15" customHeight="1">
      <c r="BY5" s="32" t="s">
        <v>57</v>
      </c>
    </row>
    <row r="6" spans="77:99" s="66" customFormat="1" ht="13.5" customHeight="1">
      <c r="BY6" s="477" t="s">
        <v>66</v>
      </c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</row>
    <row r="7" spans="77:99" ht="13.5" customHeight="1">
      <c r="BY7" s="477" t="s">
        <v>67</v>
      </c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</row>
    <row r="8" spans="77:99" ht="13.5" customHeight="1">
      <c r="BY8" s="477" t="s">
        <v>686</v>
      </c>
      <c r="BZ8" s="477"/>
      <c r="CA8" s="477"/>
      <c r="CB8" s="477"/>
      <c r="CC8" s="477"/>
      <c r="CD8" s="477"/>
      <c r="CE8" s="477"/>
      <c r="CF8" s="477"/>
      <c r="CG8" s="477"/>
      <c r="CH8" s="477"/>
      <c r="CI8" s="477"/>
      <c r="CJ8" s="477"/>
      <c r="CK8" s="477"/>
      <c r="CL8" s="477"/>
      <c r="CM8" s="477"/>
      <c r="CN8" s="477"/>
      <c r="CO8" s="477"/>
      <c r="CP8" s="477"/>
      <c r="CQ8" s="477"/>
      <c r="CR8" s="477"/>
      <c r="CS8" s="477"/>
      <c r="CT8" s="477"/>
      <c r="CU8" s="477"/>
    </row>
    <row r="9" spans="77:99" s="46" customFormat="1" ht="13.5" customHeight="1">
      <c r="BY9" s="477" t="s">
        <v>614</v>
      </c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7"/>
      <c r="CS9" s="477"/>
      <c r="CT9" s="477"/>
      <c r="CU9" s="477"/>
    </row>
    <row r="10" spans="79:97" ht="12.75">
      <c r="CA10" s="4"/>
      <c r="CB10" s="63"/>
      <c r="CC10" s="63"/>
      <c r="CD10" s="63"/>
      <c r="CE10" s="5"/>
      <c r="CF10" s="65"/>
      <c r="CG10" s="65"/>
      <c r="CH10" s="65"/>
      <c r="CI10" s="65"/>
      <c r="CJ10" s="65"/>
      <c r="CK10" s="65"/>
      <c r="CL10" s="65"/>
      <c r="CM10" s="65"/>
      <c r="CN10" s="65"/>
      <c r="CP10" s="64"/>
      <c r="CQ10" s="63"/>
      <c r="CR10" s="63"/>
      <c r="CS10" s="5"/>
    </row>
    <row r="11" spans="79:98" ht="11.25" customHeight="1">
      <c r="CA11" s="4"/>
      <c r="CB11" s="62"/>
      <c r="CC11" s="62"/>
      <c r="CD11" s="62"/>
      <c r="CE11" s="59"/>
      <c r="CO11" s="58"/>
      <c r="CP11" s="61"/>
      <c r="CQ11" s="60"/>
      <c r="CR11" s="48" t="s">
        <v>59</v>
      </c>
      <c r="CS11" s="59"/>
      <c r="CT11" s="58"/>
    </row>
    <row r="12" spans="1:99" s="1" customFormat="1" ht="15.75">
      <c r="A12" s="876" t="s">
        <v>211</v>
      </c>
      <c r="B12" s="876"/>
      <c r="C12" s="876"/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6"/>
      <c r="AL12" s="876"/>
      <c r="AM12" s="876"/>
      <c r="AN12" s="876"/>
      <c r="AO12" s="876"/>
      <c r="AP12" s="876"/>
      <c r="AQ12" s="876"/>
      <c r="AR12" s="876"/>
      <c r="AS12" s="876"/>
      <c r="AT12" s="876"/>
      <c r="AU12" s="876"/>
      <c r="AV12" s="876"/>
      <c r="AW12" s="876"/>
      <c r="AX12" s="876"/>
      <c r="AY12" s="876"/>
      <c r="AZ12" s="876"/>
      <c r="BA12" s="876"/>
      <c r="BB12" s="876"/>
      <c r="BC12" s="876"/>
      <c r="BD12" s="876"/>
      <c r="BE12" s="876"/>
      <c r="BF12" s="876"/>
      <c r="BG12" s="876"/>
      <c r="BH12" s="876"/>
      <c r="BI12" s="876"/>
      <c r="BJ12" s="876"/>
      <c r="BK12" s="876"/>
      <c r="BL12" s="876"/>
      <c r="BM12" s="876"/>
      <c r="BN12" s="876"/>
      <c r="BO12" s="876"/>
      <c r="BP12" s="876"/>
      <c r="BQ12" s="876"/>
      <c r="BR12" s="876"/>
      <c r="BS12" s="876"/>
      <c r="BT12" s="876"/>
      <c r="BU12" s="876"/>
      <c r="BV12" s="876"/>
      <c r="BW12" s="876"/>
      <c r="BX12" s="876"/>
      <c r="BY12" s="876"/>
      <c r="BZ12" s="876"/>
      <c r="CA12" s="876"/>
      <c r="CB12" s="876"/>
      <c r="CC12" s="876"/>
      <c r="CD12" s="876"/>
      <c r="CE12" s="876"/>
      <c r="CF12" s="876"/>
      <c r="CG12" s="876"/>
      <c r="CH12" s="876"/>
      <c r="CI12" s="876"/>
      <c r="CJ12" s="876"/>
      <c r="CK12" s="876"/>
      <c r="CL12" s="876"/>
      <c r="CM12" s="876"/>
      <c r="CN12" s="876"/>
      <c r="CO12" s="876"/>
      <c r="CP12" s="876"/>
      <c r="CQ12" s="876"/>
      <c r="CR12" s="876"/>
      <c r="CS12" s="876"/>
      <c r="CT12" s="876"/>
      <c r="CU12" s="876"/>
    </row>
    <row r="14" spans="1:99" s="57" customFormat="1" ht="10.5">
      <c r="A14" s="883" t="s">
        <v>210</v>
      </c>
      <c r="B14" s="883"/>
      <c r="C14" s="883" t="s">
        <v>209</v>
      </c>
      <c r="D14" s="883"/>
      <c r="E14" s="883"/>
      <c r="F14" s="883"/>
      <c r="G14" s="883"/>
      <c r="H14" s="883"/>
      <c r="I14" s="883"/>
      <c r="J14" s="891" t="s">
        <v>208</v>
      </c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3"/>
      <c r="V14" s="891" t="s">
        <v>207</v>
      </c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3"/>
      <c r="AH14" s="883" t="s">
        <v>206</v>
      </c>
      <c r="AI14" s="883"/>
      <c r="AJ14" s="883"/>
      <c r="AK14" s="883"/>
      <c r="AL14" s="883"/>
      <c r="AM14" s="883"/>
      <c r="AN14" s="891" t="s">
        <v>205</v>
      </c>
      <c r="AO14" s="892"/>
      <c r="AP14" s="892"/>
      <c r="AQ14" s="892"/>
      <c r="AR14" s="892"/>
      <c r="AS14" s="892"/>
      <c r="AT14" s="892"/>
      <c r="AU14" s="892"/>
      <c r="AV14" s="892"/>
      <c r="AW14" s="892"/>
      <c r="AX14" s="892"/>
      <c r="AY14" s="892"/>
      <c r="AZ14" s="892"/>
      <c r="BA14" s="892"/>
      <c r="BB14" s="892"/>
      <c r="BC14" s="892"/>
      <c r="BD14" s="892"/>
      <c r="BE14" s="892"/>
      <c r="BF14" s="892"/>
      <c r="BG14" s="892"/>
      <c r="BH14" s="892"/>
      <c r="BI14" s="892"/>
      <c r="BJ14" s="892"/>
      <c r="BK14" s="892"/>
      <c r="BL14" s="892"/>
      <c r="BM14" s="892"/>
      <c r="BN14" s="892"/>
      <c r="BO14" s="892"/>
      <c r="BP14" s="892"/>
      <c r="BQ14" s="892"/>
      <c r="BR14" s="892"/>
      <c r="BS14" s="892"/>
      <c r="BT14" s="892"/>
      <c r="BU14" s="892"/>
      <c r="BV14" s="892"/>
      <c r="BW14" s="892"/>
      <c r="BX14" s="892"/>
      <c r="BY14" s="892"/>
      <c r="BZ14" s="892"/>
      <c r="CA14" s="892"/>
      <c r="CB14" s="892"/>
      <c r="CC14" s="892"/>
      <c r="CD14" s="892"/>
      <c r="CE14" s="892"/>
      <c r="CF14" s="892"/>
      <c r="CG14" s="892"/>
      <c r="CH14" s="892"/>
      <c r="CI14" s="892"/>
      <c r="CJ14" s="892"/>
      <c r="CK14" s="892"/>
      <c r="CL14" s="892"/>
      <c r="CM14" s="892"/>
      <c r="CN14" s="892"/>
      <c r="CO14" s="892"/>
      <c r="CP14" s="892"/>
      <c r="CQ14" s="892"/>
      <c r="CR14" s="892"/>
      <c r="CS14" s="892"/>
      <c r="CT14" s="892"/>
      <c r="CU14" s="893"/>
    </row>
    <row r="15" spans="1:99" s="57" customFormat="1" ht="10.5">
      <c r="A15" s="884" t="s">
        <v>204</v>
      </c>
      <c r="B15" s="884"/>
      <c r="C15" s="884" t="s">
        <v>7</v>
      </c>
      <c r="D15" s="884"/>
      <c r="E15" s="884"/>
      <c r="F15" s="884"/>
      <c r="G15" s="884"/>
      <c r="H15" s="884"/>
      <c r="I15" s="884"/>
      <c r="J15" s="891" t="s">
        <v>203</v>
      </c>
      <c r="K15" s="892"/>
      <c r="L15" s="892"/>
      <c r="M15" s="892"/>
      <c r="N15" s="892"/>
      <c r="O15" s="892"/>
      <c r="P15" s="892"/>
      <c r="Q15" s="892"/>
      <c r="R15" s="892"/>
      <c r="S15" s="892"/>
      <c r="T15" s="892"/>
      <c r="U15" s="893"/>
      <c r="V15" s="891" t="s">
        <v>203</v>
      </c>
      <c r="W15" s="892"/>
      <c r="X15" s="892"/>
      <c r="Y15" s="892"/>
      <c r="Z15" s="892"/>
      <c r="AA15" s="892"/>
      <c r="AB15" s="892"/>
      <c r="AC15" s="892"/>
      <c r="AD15" s="892"/>
      <c r="AE15" s="892"/>
      <c r="AF15" s="892"/>
      <c r="AG15" s="893"/>
      <c r="AH15" s="884" t="s">
        <v>202</v>
      </c>
      <c r="AI15" s="884"/>
      <c r="AJ15" s="884"/>
      <c r="AK15" s="884"/>
      <c r="AL15" s="884"/>
      <c r="AM15" s="884"/>
      <c r="AN15" s="891" t="s">
        <v>201</v>
      </c>
      <c r="AO15" s="892"/>
      <c r="AP15" s="892"/>
      <c r="AQ15" s="892"/>
      <c r="AR15" s="892"/>
      <c r="AS15" s="892"/>
      <c r="AT15" s="892"/>
      <c r="AU15" s="892"/>
      <c r="AV15" s="892"/>
      <c r="AW15" s="892"/>
      <c r="AX15" s="892"/>
      <c r="AY15" s="892"/>
      <c r="AZ15" s="892"/>
      <c r="BA15" s="892"/>
      <c r="BB15" s="893"/>
      <c r="BC15" s="884" t="s">
        <v>48</v>
      </c>
      <c r="BD15" s="884"/>
      <c r="BE15" s="884"/>
      <c r="BF15" s="884" t="s">
        <v>48</v>
      </c>
      <c r="BG15" s="884"/>
      <c r="BH15" s="884"/>
      <c r="BI15" s="884" t="s">
        <v>49</v>
      </c>
      <c r="BJ15" s="884"/>
      <c r="BK15" s="884"/>
      <c r="BL15" s="891" t="s">
        <v>201</v>
      </c>
      <c r="BM15" s="892"/>
      <c r="BN15" s="892"/>
      <c r="BO15" s="892"/>
      <c r="BP15" s="892"/>
      <c r="BQ15" s="892"/>
      <c r="BR15" s="892"/>
      <c r="BS15" s="892"/>
      <c r="BT15" s="892"/>
      <c r="BU15" s="892"/>
      <c r="BV15" s="892"/>
      <c r="BW15" s="892"/>
      <c r="BX15" s="892"/>
      <c r="BY15" s="892"/>
      <c r="BZ15" s="893"/>
      <c r="CA15" s="884" t="s">
        <v>200</v>
      </c>
      <c r="CB15" s="884"/>
      <c r="CC15" s="884"/>
      <c r="CD15" s="884"/>
      <c r="CE15" s="884"/>
      <c r="CF15" s="884"/>
      <c r="CG15" s="884"/>
      <c r="CH15" s="884" t="s">
        <v>199</v>
      </c>
      <c r="CI15" s="884"/>
      <c r="CJ15" s="884"/>
      <c r="CK15" s="884"/>
      <c r="CL15" s="884"/>
      <c r="CM15" s="884"/>
      <c r="CN15" s="884"/>
      <c r="CO15" s="884" t="s">
        <v>49</v>
      </c>
      <c r="CP15" s="884"/>
      <c r="CQ15" s="884"/>
      <c r="CR15" s="884"/>
      <c r="CS15" s="884"/>
      <c r="CT15" s="884"/>
      <c r="CU15" s="884"/>
    </row>
    <row r="16" spans="1:99" s="57" customFormat="1" ht="10.5">
      <c r="A16" s="884"/>
      <c r="B16" s="884"/>
      <c r="C16" s="884"/>
      <c r="D16" s="884"/>
      <c r="E16" s="884"/>
      <c r="F16" s="884"/>
      <c r="G16" s="884"/>
      <c r="H16" s="884"/>
      <c r="I16" s="884"/>
      <c r="J16" s="888">
        <v>2017</v>
      </c>
      <c r="K16" s="888"/>
      <c r="L16" s="888"/>
      <c r="M16" s="888">
        <v>2018</v>
      </c>
      <c r="N16" s="888"/>
      <c r="O16" s="888"/>
      <c r="P16" s="888">
        <v>2019</v>
      </c>
      <c r="Q16" s="888"/>
      <c r="R16" s="888"/>
      <c r="S16" s="884" t="s">
        <v>49</v>
      </c>
      <c r="T16" s="884"/>
      <c r="U16" s="884"/>
      <c r="V16" s="888">
        <v>2017</v>
      </c>
      <c r="W16" s="888"/>
      <c r="X16" s="888"/>
      <c r="Y16" s="888">
        <v>2018</v>
      </c>
      <c r="Z16" s="888"/>
      <c r="AA16" s="888"/>
      <c r="AB16" s="888">
        <v>2019</v>
      </c>
      <c r="AC16" s="888"/>
      <c r="AD16" s="888"/>
      <c r="AE16" s="884" t="s">
        <v>49</v>
      </c>
      <c r="AF16" s="884"/>
      <c r="AG16" s="884"/>
      <c r="AH16" s="884" t="s">
        <v>198</v>
      </c>
      <c r="AI16" s="884"/>
      <c r="AJ16" s="884"/>
      <c r="AK16" s="884"/>
      <c r="AL16" s="884"/>
      <c r="AM16" s="884"/>
      <c r="AN16" s="884" t="s">
        <v>197</v>
      </c>
      <c r="AO16" s="884"/>
      <c r="AP16" s="884"/>
      <c r="AQ16" s="884" t="s">
        <v>196</v>
      </c>
      <c r="AR16" s="884"/>
      <c r="AS16" s="884"/>
      <c r="AT16" s="884" t="s">
        <v>195</v>
      </c>
      <c r="AU16" s="884"/>
      <c r="AV16" s="884"/>
      <c r="AW16" s="884" t="s">
        <v>194</v>
      </c>
      <c r="AX16" s="884"/>
      <c r="AY16" s="884"/>
      <c r="AZ16" s="884" t="s">
        <v>49</v>
      </c>
      <c r="BA16" s="884"/>
      <c r="BB16" s="884"/>
      <c r="BC16" s="884" t="s">
        <v>2</v>
      </c>
      <c r="BD16" s="884"/>
      <c r="BE16" s="884"/>
      <c r="BF16" s="884" t="s">
        <v>2</v>
      </c>
      <c r="BG16" s="884"/>
      <c r="BH16" s="884"/>
      <c r="BI16" s="884"/>
      <c r="BJ16" s="884"/>
      <c r="BK16" s="884"/>
      <c r="BL16" s="884" t="s">
        <v>197</v>
      </c>
      <c r="BM16" s="884"/>
      <c r="BN16" s="884"/>
      <c r="BO16" s="884" t="s">
        <v>196</v>
      </c>
      <c r="BP16" s="884"/>
      <c r="BQ16" s="884"/>
      <c r="BR16" s="884" t="s">
        <v>195</v>
      </c>
      <c r="BS16" s="884"/>
      <c r="BT16" s="884"/>
      <c r="BU16" s="884" t="s">
        <v>194</v>
      </c>
      <c r="BV16" s="884"/>
      <c r="BW16" s="884"/>
      <c r="BX16" s="884" t="s">
        <v>49</v>
      </c>
      <c r="BY16" s="884"/>
      <c r="BZ16" s="884"/>
      <c r="CA16" s="884"/>
      <c r="CB16" s="884"/>
      <c r="CC16" s="884"/>
      <c r="CD16" s="884"/>
      <c r="CE16" s="884"/>
      <c r="CF16" s="884"/>
      <c r="CG16" s="884"/>
      <c r="CH16" s="884"/>
      <c r="CI16" s="884"/>
      <c r="CJ16" s="884"/>
      <c r="CK16" s="884"/>
      <c r="CL16" s="884"/>
      <c r="CM16" s="884"/>
      <c r="CN16" s="884"/>
      <c r="CO16" s="884"/>
      <c r="CP16" s="884"/>
      <c r="CQ16" s="884"/>
      <c r="CR16" s="884"/>
      <c r="CS16" s="884"/>
      <c r="CT16" s="884"/>
      <c r="CU16" s="884"/>
    </row>
    <row r="17" spans="1:99" s="57" customFormat="1" ht="10.5">
      <c r="A17" s="884"/>
      <c r="B17" s="884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4" t="s">
        <v>193</v>
      </c>
      <c r="AI17" s="884"/>
      <c r="AJ17" s="884"/>
      <c r="AK17" s="884"/>
      <c r="AL17" s="884"/>
      <c r="AM17" s="884"/>
      <c r="AN17" s="884"/>
      <c r="AO17" s="884"/>
      <c r="AP17" s="884"/>
      <c r="AQ17" s="884"/>
      <c r="AR17" s="884"/>
      <c r="AS17" s="884"/>
      <c r="AT17" s="884"/>
      <c r="AU17" s="884"/>
      <c r="AV17" s="884"/>
      <c r="AW17" s="884"/>
      <c r="AX17" s="884"/>
      <c r="AY17" s="884"/>
      <c r="AZ17" s="884"/>
      <c r="BA17" s="884"/>
      <c r="BB17" s="884"/>
      <c r="BC17" s="888">
        <v>2018</v>
      </c>
      <c r="BD17" s="888"/>
      <c r="BE17" s="888"/>
      <c r="BF17" s="888">
        <v>2019</v>
      </c>
      <c r="BG17" s="888"/>
      <c r="BH17" s="888"/>
      <c r="BI17" s="884"/>
      <c r="BJ17" s="884"/>
      <c r="BK17" s="884"/>
      <c r="BL17" s="884"/>
      <c r="BM17" s="884"/>
      <c r="BN17" s="884"/>
      <c r="BO17" s="884"/>
      <c r="BP17" s="884"/>
      <c r="BQ17" s="884"/>
      <c r="BR17" s="884"/>
      <c r="BS17" s="884"/>
      <c r="BT17" s="884"/>
      <c r="BU17" s="884"/>
      <c r="BV17" s="884"/>
      <c r="BW17" s="884"/>
      <c r="BX17" s="884"/>
      <c r="BY17" s="884"/>
      <c r="BZ17" s="884"/>
      <c r="CA17" s="884"/>
      <c r="CB17" s="884"/>
      <c r="CC17" s="884"/>
      <c r="CD17" s="884"/>
      <c r="CE17" s="884"/>
      <c r="CF17" s="884"/>
      <c r="CG17" s="884"/>
      <c r="CH17" s="884"/>
      <c r="CI17" s="884"/>
      <c r="CJ17" s="884"/>
      <c r="CK17" s="884"/>
      <c r="CL17" s="884"/>
      <c r="CM17" s="884"/>
      <c r="CN17" s="884"/>
      <c r="CO17" s="884"/>
      <c r="CP17" s="884"/>
      <c r="CQ17" s="884"/>
      <c r="CR17" s="884"/>
      <c r="CS17" s="884"/>
      <c r="CT17" s="884"/>
      <c r="CU17" s="884"/>
    </row>
    <row r="18" spans="1:99" s="57" customFormat="1" ht="10.5">
      <c r="A18" s="884"/>
      <c r="B18" s="884"/>
      <c r="C18" s="884"/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4"/>
      <c r="AF18" s="884"/>
      <c r="AG18" s="884"/>
      <c r="AH18" s="895" t="s">
        <v>192</v>
      </c>
      <c r="AI18" s="895"/>
      <c r="AJ18" s="895"/>
      <c r="AK18" s="895"/>
      <c r="AL18" s="895"/>
      <c r="AM18" s="895"/>
      <c r="AN18" s="884"/>
      <c r="AO18" s="884"/>
      <c r="AP18" s="884"/>
      <c r="AQ18" s="884"/>
      <c r="AR18" s="884"/>
      <c r="AS18" s="884"/>
      <c r="AT18" s="884"/>
      <c r="AU18" s="884"/>
      <c r="AV18" s="884"/>
      <c r="AW18" s="884"/>
      <c r="AX18" s="884"/>
      <c r="AY18" s="884"/>
      <c r="AZ18" s="884"/>
      <c r="BA18" s="884"/>
      <c r="BB18" s="884"/>
      <c r="BC18" s="884"/>
      <c r="BD18" s="884"/>
      <c r="BE18" s="884"/>
      <c r="BF18" s="884"/>
      <c r="BG18" s="884"/>
      <c r="BH18" s="884"/>
      <c r="BI18" s="884"/>
      <c r="BJ18" s="884"/>
      <c r="BK18" s="884"/>
      <c r="BL18" s="884"/>
      <c r="BM18" s="884"/>
      <c r="BN18" s="884"/>
      <c r="BO18" s="884"/>
      <c r="BP18" s="884"/>
      <c r="BQ18" s="884"/>
      <c r="BR18" s="884"/>
      <c r="BS18" s="884"/>
      <c r="BT18" s="884"/>
      <c r="BU18" s="884"/>
      <c r="BV18" s="884"/>
      <c r="BW18" s="884"/>
      <c r="BX18" s="884"/>
      <c r="BY18" s="884"/>
      <c r="BZ18" s="884"/>
      <c r="CA18" s="884"/>
      <c r="CB18" s="884"/>
      <c r="CC18" s="884"/>
      <c r="CD18" s="884"/>
      <c r="CE18" s="884"/>
      <c r="CF18" s="884"/>
      <c r="CG18" s="884"/>
      <c r="CH18" s="884"/>
      <c r="CI18" s="884"/>
      <c r="CJ18" s="884"/>
      <c r="CK18" s="884"/>
      <c r="CL18" s="884"/>
      <c r="CM18" s="884"/>
      <c r="CN18" s="884"/>
      <c r="CO18" s="884"/>
      <c r="CP18" s="884"/>
      <c r="CQ18" s="884"/>
      <c r="CR18" s="884"/>
      <c r="CS18" s="884"/>
      <c r="CT18" s="884"/>
      <c r="CU18" s="884"/>
    </row>
    <row r="19" spans="1:99" s="57" customFormat="1" ht="10.5">
      <c r="A19" s="884"/>
      <c r="B19" s="884"/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884"/>
      <c r="Y19" s="884"/>
      <c r="Z19" s="884"/>
      <c r="AA19" s="884"/>
      <c r="AB19" s="884"/>
      <c r="AC19" s="884"/>
      <c r="AD19" s="884"/>
      <c r="AE19" s="884"/>
      <c r="AF19" s="884"/>
      <c r="AG19" s="884"/>
      <c r="AH19" s="884" t="s">
        <v>191</v>
      </c>
      <c r="AI19" s="884"/>
      <c r="AJ19" s="884"/>
      <c r="AK19" s="884"/>
      <c r="AL19" s="884"/>
      <c r="AM19" s="884"/>
      <c r="AN19" s="891" t="s">
        <v>595</v>
      </c>
      <c r="AO19" s="892"/>
      <c r="AP19" s="892"/>
      <c r="AQ19" s="892"/>
      <c r="AR19" s="892"/>
      <c r="AS19" s="892"/>
      <c r="AT19" s="892"/>
      <c r="AU19" s="892"/>
      <c r="AV19" s="892"/>
      <c r="AW19" s="892"/>
      <c r="AX19" s="892"/>
      <c r="AY19" s="892"/>
      <c r="AZ19" s="892"/>
      <c r="BA19" s="892"/>
      <c r="BB19" s="892"/>
      <c r="BC19" s="892"/>
      <c r="BD19" s="892"/>
      <c r="BE19" s="892"/>
      <c r="BF19" s="892"/>
      <c r="BG19" s="892"/>
      <c r="BH19" s="892"/>
      <c r="BI19" s="892"/>
      <c r="BJ19" s="892"/>
      <c r="BK19" s="893"/>
      <c r="BL19" s="891" t="s">
        <v>191</v>
      </c>
      <c r="BM19" s="892"/>
      <c r="BN19" s="892"/>
      <c r="BO19" s="892"/>
      <c r="BP19" s="892"/>
      <c r="BQ19" s="892"/>
      <c r="BR19" s="892"/>
      <c r="BS19" s="892"/>
      <c r="BT19" s="892"/>
      <c r="BU19" s="892"/>
      <c r="BV19" s="892"/>
      <c r="BW19" s="892"/>
      <c r="BX19" s="892"/>
      <c r="BY19" s="892"/>
      <c r="BZ19" s="892"/>
      <c r="CA19" s="892"/>
      <c r="CB19" s="892"/>
      <c r="CC19" s="892"/>
      <c r="CD19" s="892"/>
      <c r="CE19" s="892"/>
      <c r="CF19" s="892"/>
      <c r="CG19" s="892"/>
      <c r="CH19" s="892"/>
      <c r="CI19" s="892"/>
      <c r="CJ19" s="892"/>
      <c r="CK19" s="892"/>
      <c r="CL19" s="892"/>
      <c r="CM19" s="892"/>
      <c r="CN19" s="892"/>
      <c r="CO19" s="892"/>
      <c r="CP19" s="892"/>
      <c r="CQ19" s="892"/>
      <c r="CR19" s="892"/>
      <c r="CS19" s="892"/>
      <c r="CT19" s="892"/>
      <c r="CU19" s="893"/>
    </row>
    <row r="20" spans="1:99" s="53" customFormat="1" ht="10.5">
      <c r="A20" s="885">
        <v>1</v>
      </c>
      <c r="B20" s="885"/>
      <c r="C20" s="885">
        <v>2</v>
      </c>
      <c r="D20" s="885"/>
      <c r="E20" s="885"/>
      <c r="F20" s="885"/>
      <c r="G20" s="885"/>
      <c r="H20" s="885"/>
      <c r="I20" s="885"/>
      <c r="J20" s="885">
        <v>3</v>
      </c>
      <c r="K20" s="885"/>
      <c r="L20" s="885"/>
      <c r="M20" s="885">
        <v>4</v>
      </c>
      <c r="N20" s="885"/>
      <c r="O20" s="885"/>
      <c r="P20" s="885">
        <v>5</v>
      </c>
      <c r="Q20" s="885"/>
      <c r="R20" s="885"/>
      <c r="S20" s="885">
        <v>6</v>
      </c>
      <c r="T20" s="885"/>
      <c r="U20" s="885"/>
      <c r="V20" s="885">
        <v>7</v>
      </c>
      <c r="W20" s="885"/>
      <c r="X20" s="885"/>
      <c r="Y20" s="885">
        <v>8</v>
      </c>
      <c r="Z20" s="885"/>
      <c r="AA20" s="885"/>
      <c r="AB20" s="885">
        <v>9</v>
      </c>
      <c r="AC20" s="885"/>
      <c r="AD20" s="885"/>
      <c r="AE20" s="885">
        <v>10</v>
      </c>
      <c r="AF20" s="885"/>
      <c r="AG20" s="885"/>
      <c r="AH20" s="885">
        <v>11</v>
      </c>
      <c r="AI20" s="885"/>
      <c r="AJ20" s="885"/>
      <c r="AK20" s="885"/>
      <c r="AL20" s="885"/>
      <c r="AM20" s="885"/>
      <c r="AN20" s="885">
        <v>12</v>
      </c>
      <c r="AO20" s="885"/>
      <c r="AP20" s="885"/>
      <c r="AQ20" s="885">
        <v>13</v>
      </c>
      <c r="AR20" s="885"/>
      <c r="AS20" s="885"/>
      <c r="AT20" s="885">
        <v>14</v>
      </c>
      <c r="AU20" s="885"/>
      <c r="AV20" s="885"/>
      <c r="AW20" s="885">
        <v>15</v>
      </c>
      <c r="AX20" s="885"/>
      <c r="AY20" s="885"/>
      <c r="AZ20" s="885">
        <v>16</v>
      </c>
      <c r="BA20" s="885"/>
      <c r="BB20" s="885"/>
      <c r="BC20" s="885">
        <v>17</v>
      </c>
      <c r="BD20" s="885"/>
      <c r="BE20" s="885"/>
      <c r="BF20" s="885">
        <v>18</v>
      </c>
      <c r="BG20" s="885"/>
      <c r="BH20" s="885"/>
      <c r="BI20" s="885">
        <v>19</v>
      </c>
      <c r="BJ20" s="885"/>
      <c r="BK20" s="885"/>
      <c r="BL20" s="885">
        <v>20</v>
      </c>
      <c r="BM20" s="885"/>
      <c r="BN20" s="885"/>
      <c r="BO20" s="885">
        <v>21</v>
      </c>
      <c r="BP20" s="885"/>
      <c r="BQ20" s="885"/>
      <c r="BR20" s="885">
        <v>22</v>
      </c>
      <c r="BS20" s="885"/>
      <c r="BT20" s="885"/>
      <c r="BU20" s="885">
        <v>23</v>
      </c>
      <c r="BV20" s="885"/>
      <c r="BW20" s="885"/>
      <c r="BX20" s="885">
        <v>24</v>
      </c>
      <c r="BY20" s="885"/>
      <c r="BZ20" s="885"/>
      <c r="CA20" s="885">
        <v>25</v>
      </c>
      <c r="CB20" s="885"/>
      <c r="CC20" s="885"/>
      <c r="CD20" s="885"/>
      <c r="CE20" s="885"/>
      <c r="CF20" s="885"/>
      <c r="CG20" s="885"/>
      <c r="CH20" s="885">
        <v>26</v>
      </c>
      <c r="CI20" s="885"/>
      <c r="CJ20" s="885"/>
      <c r="CK20" s="885"/>
      <c r="CL20" s="885"/>
      <c r="CM20" s="885"/>
      <c r="CN20" s="885"/>
      <c r="CO20" s="885">
        <v>27</v>
      </c>
      <c r="CP20" s="885"/>
      <c r="CQ20" s="885"/>
      <c r="CR20" s="885"/>
      <c r="CS20" s="885"/>
      <c r="CT20" s="885"/>
      <c r="CU20" s="885"/>
    </row>
    <row r="21" spans="1:99" s="53" customFormat="1" ht="19.5" customHeight="1">
      <c r="A21" s="886">
        <v>1</v>
      </c>
      <c r="B21" s="886"/>
      <c r="C21" s="896" t="s">
        <v>97</v>
      </c>
      <c r="D21" s="897"/>
      <c r="E21" s="897"/>
      <c r="F21" s="897"/>
      <c r="G21" s="897"/>
      <c r="H21" s="897"/>
      <c r="I21" s="898"/>
      <c r="J21" s="889"/>
      <c r="K21" s="889"/>
      <c r="L21" s="889"/>
      <c r="M21" s="889"/>
      <c r="N21" s="889"/>
      <c r="O21" s="889"/>
      <c r="P21" s="889"/>
      <c r="Q21" s="889"/>
      <c r="R21" s="889"/>
      <c r="S21" s="889"/>
      <c r="T21" s="889"/>
      <c r="U21" s="889"/>
      <c r="V21" s="889"/>
      <c r="W21" s="889"/>
      <c r="X21" s="889"/>
      <c r="Y21" s="889"/>
      <c r="Z21" s="889"/>
      <c r="AA21" s="889"/>
      <c r="AB21" s="889"/>
      <c r="AC21" s="889"/>
      <c r="AD21" s="889"/>
      <c r="AE21" s="889"/>
      <c r="AF21" s="889"/>
      <c r="AG21" s="889"/>
      <c r="AH21" s="894"/>
      <c r="AI21" s="894"/>
      <c r="AJ21" s="894"/>
      <c r="AK21" s="894"/>
      <c r="AL21" s="894"/>
      <c r="AM21" s="894"/>
      <c r="AN21" s="889"/>
      <c r="AO21" s="889"/>
      <c r="AP21" s="889"/>
      <c r="AQ21" s="889"/>
      <c r="AR21" s="889"/>
      <c r="AS21" s="889"/>
      <c r="AT21" s="889"/>
      <c r="AU21" s="889"/>
      <c r="AV21" s="889"/>
      <c r="AW21" s="889"/>
      <c r="AX21" s="889"/>
      <c r="AY21" s="889"/>
      <c r="AZ21" s="889"/>
      <c r="BA21" s="889"/>
      <c r="BB21" s="889"/>
      <c r="BC21" s="889"/>
      <c r="BD21" s="889"/>
      <c r="BE21" s="889"/>
      <c r="BF21" s="889"/>
      <c r="BG21" s="889"/>
      <c r="BH21" s="889"/>
      <c r="BI21" s="889"/>
      <c r="BJ21" s="889"/>
      <c r="BK21" s="889"/>
      <c r="BL21" s="889"/>
      <c r="BM21" s="889"/>
      <c r="BN21" s="889"/>
      <c r="BO21" s="889"/>
      <c r="BP21" s="889"/>
      <c r="BQ21" s="889"/>
      <c r="BR21" s="889"/>
      <c r="BS21" s="889"/>
      <c r="BT21" s="889"/>
      <c r="BU21" s="889"/>
      <c r="BV21" s="889"/>
      <c r="BW21" s="889"/>
      <c r="BX21" s="889"/>
      <c r="BY21" s="889"/>
      <c r="BZ21" s="889"/>
      <c r="CA21" s="889"/>
      <c r="CB21" s="889"/>
      <c r="CC21" s="889"/>
      <c r="CD21" s="889"/>
      <c r="CE21" s="889"/>
      <c r="CF21" s="889"/>
      <c r="CG21" s="889"/>
      <c r="CH21" s="889"/>
      <c r="CI21" s="889"/>
      <c r="CJ21" s="889"/>
      <c r="CK21" s="889"/>
      <c r="CL21" s="889"/>
      <c r="CM21" s="889"/>
      <c r="CN21" s="889"/>
      <c r="CO21" s="889"/>
      <c r="CP21" s="889"/>
      <c r="CQ21" s="889"/>
      <c r="CR21" s="889"/>
      <c r="CS21" s="889"/>
      <c r="CT21" s="889"/>
      <c r="CU21" s="889"/>
    </row>
    <row r="22" spans="1:99" s="53" customFormat="1" ht="21.75" customHeight="1">
      <c r="A22" s="887" t="s">
        <v>190</v>
      </c>
      <c r="B22" s="887"/>
      <c r="C22" s="859" t="s">
        <v>187</v>
      </c>
      <c r="D22" s="860"/>
      <c r="E22" s="860"/>
      <c r="F22" s="860"/>
      <c r="G22" s="860"/>
      <c r="H22" s="860"/>
      <c r="I22" s="861"/>
      <c r="J22" s="890"/>
      <c r="K22" s="890"/>
      <c r="L22" s="890"/>
      <c r="M22" s="890"/>
      <c r="N22" s="890"/>
      <c r="O22" s="890"/>
      <c r="P22" s="890"/>
      <c r="Q22" s="890"/>
      <c r="R22" s="890"/>
      <c r="S22" s="890"/>
      <c r="T22" s="890"/>
      <c r="U22" s="890"/>
      <c r="V22" s="890"/>
      <c r="W22" s="890"/>
      <c r="X22" s="890"/>
      <c r="Y22" s="890"/>
      <c r="Z22" s="890"/>
      <c r="AA22" s="890"/>
      <c r="AB22" s="890"/>
      <c r="AC22" s="890"/>
      <c r="AD22" s="890"/>
      <c r="AE22" s="890"/>
      <c r="AF22" s="890"/>
      <c r="AG22" s="890"/>
      <c r="AH22" s="899"/>
      <c r="AI22" s="899"/>
      <c r="AJ22" s="899"/>
      <c r="AK22" s="899"/>
      <c r="AL22" s="899"/>
      <c r="AM22" s="899"/>
      <c r="AN22" s="890"/>
      <c r="AO22" s="890"/>
      <c r="AP22" s="890"/>
      <c r="AQ22" s="890"/>
      <c r="AR22" s="890"/>
      <c r="AS22" s="890"/>
      <c r="AT22" s="890"/>
      <c r="AU22" s="890"/>
      <c r="AV22" s="890"/>
      <c r="AW22" s="890"/>
      <c r="AX22" s="890"/>
      <c r="AY22" s="890"/>
      <c r="AZ22" s="890"/>
      <c r="BA22" s="890"/>
      <c r="BB22" s="890"/>
      <c r="BC22" s="890"/>
      <c r="BD22" s="890"/>
      <c r="BE22" s="890"/>
      <c r="BF22" s="890"/>
      <c r="BG22" s="890"/>
      <c r="BH22" s="890"/>
      <c r="BI22" s="890"/>
      <c r="BJ22" s="890"/>
      <c r="BK22" s="890"/>
      <c r="BL22" s="890"/>
      <c r="BM22" s="890"/>
      <c r="BN22" s="890"/>
      <c r="BO22" s="890"/>
      <c r="BP22" s="890"/>
      <c r="BQ22" s="890"/>
      <c r="BR22" s="890"/>
      <c r="BS22" s="890"/>
      <c r="BT22" s="890"/>
      <c r="BU22" s="890"/>
      <c r="BV22" s="890"/>
      <c r="BW22" s="890"/>
      <c r="BX22" s="890"/>
      <c r="BY22" s="890"/>
      <c r="BZ22" s="890"/>
      <c r="CA22" s="890"/>
      <c r="CB22" s="890"/>
      <c r="CC22" s="890"/>
      <c r="CD22" s="890"/>
      <c r="CE22" s="890"/>
      <c r="CF22" s="890"/>
      <c r="CG22" s="890"/>
      <c r="CH22" s="890"/>
      <c r="CI22" s="890"/>
      <c r="CJ22" s="890"/>
      <c r="CK22" s="890"/>
      <c r="CL22" s="890"/>
      <c r="CM22" s="890"/>
      <c r="CN22" s="890"/>
      <c r="CO22" s="890"/>
      <c r="CP22" s="890"/>
      <c r="CQ22" s="890"/>
      <c r="CR22" s="890"/>
      <c r="CS22" s="890"/>
      <c r="CT22" s="890"/>
      <c r="CU22" s="890"/>
    </row>
    <row r="23" spans="1:99" s="53" customFormat="1" ht="35.25" customHeight="1">
      <c r="A23" s="868" t="s">
        <v>0</v>
      </c>
      <c r="B23" s="869"/>
      <c r="C23" s="870" t="s">
        <v>616</v>
      </c>
      <c r="D23" s="871"/>
      <c r="E23" s="871"/>
      <c r="F23" s="871"/>
      <c r="G23" s="871"/>
      <c r="H23" s="871"/>
      <c r="I23" s="872"/>
      <c r="J23" s="873"/>
      <c r="K23" s="874"/>
      <c r="L23" s="875"/>
      <c r="M23" s="873"/>
      <c r="N23" s="874"/>
      <c r="O23" s="875"/>
      <c r="P23" s="873"/>
      <c r="Q23" s="874"/>
      <c r="R23" s="875"/>
      <c r="S23" s="873"/>
      <c r="T23" s="874"/>
      <c r="U23" s="875"/>
      <c r="V23" s="873"/>
      <c r="W23" s="874"/>
      <c r="X23" s="875"/>
      <c r="Y23" s="873"/>
      <c r="Z23" s="874"/>
      <c r="AA23" s="875"/>
      <c r="AB23" s="873"/>
      <c r="AC23" s="874"/>
      <c r="AD23" s="875"/>
      <c r="AE23" s="873"/>
      <c r="AF23" s="874"/>
      <c r="AG23" s="875"/>
      <c r="AH23" s="900">
        <f>CO23/1.18</f>
        <v>8.084745762711863</v>
      </c>
      <c r="AI23" s="901"/>
      <c r="AJ23" s="901"/>
      <c r="AK23" s="901"/>
      <c r="AL23" s="901"/>
      <c r="AM23" s="902"/>
      <c r="AN23" s="865">
        <v>0</v>
      </c>
      <c r="AO23" s="866"/>
      <c r="AP23" s="867"/>
      <c r="AQ23" s="865">
        <v>0</v>
      </c>
      <c r="AR23" s="866"/>
      <c r="AS23" s="867"/>
      <c r="AT23" s="865">
        <v>0</v>
      </c>
      <c r="AU23" s="866"/>
      <c r="AV23" s="867"/>
      <c r="AW23" s="865" t="s">
        <v>620</v>
      </c>
      <c r="AX23" s="866"/>
      <c r="AY23" s="867"/>
      <c r="AZ23" s="865" t="s">
        <v>620</v>
      </c>
      <c r="BA23" s="866"/>
      <c r="BB23" s="867"/>
      <c r="BC23" s="843" t="s">
        <v>694</v>
      </c>
      <c r="BD23" s="844"/>
      <c r="BE23" s="845"/>
      <c r="BF23" s="865">
        <v>0</v>
      </c>
      <c r="BG23" s="866"/>
      <c r="BH23" s="867"/>
      <c r="BI23" s="843" t="s">
        <v>695</v>
      </c>
      <c r="BJ23" s="844"/>
      <c r="BK23" s="845"/>
      <c r="BL23" s="865">
        <v>0</v>
      </c>
      <c r="BM23" s="866"/>
      <c r="BN23" s="867"/>
      <c r="BO23" s="865">
        <v>0</v>
      </c>
      <c r="BP23" s="866"/>
      <c r="BQ23" s="867"/>
      <c r="BR23" s="865">
        <v>0.54</v>
      </c>
      <c r="BS23" s="866"/>
      <c r="BT23" s="867"/>
      <c r="BU23" s="865">
        <v>7.8</v>
      </c>
      <c r="BV23" s="866"/>
      <c r="BW23" s="867"/>
      <c r="BX23" s="865">
        <v>8.34</v>
      </c>
      <c r="BY23" s="866"/>
      <c r="BZ23" s="867"/>
      <c r="CA23" s="843">
        <v>1.2</v>
      </c>
      <c r="CB23" s="844"/>
      <c r="CC23" s="844"/>
      <c r="CD23" s="844"/>
      <c r="CE23" s="844"/>
      <c r="CF23" s="844"/>
      <c r="CG23" s="845"/>
      <c r="CH23" s="865">
        <v>0</v>
      </c>
      <c r="CI23" s="866"/>
      <c r="CJ23" s="866"/>
      <c r="CK23" s="866"/>
      <c r="CL23" s="866"/>
      <c r="CM23" s="866"/>
      <c r="CN23" s="867"/>
      <c r="CO23" s="843">
        <f>BX23+CA23</f>
        <v>9.54</v>
      </c>
      <c r="CP23" s="844"/>
      <c r="CQ23" s="844"/>
      <c r="CR23" s="844"/>
      <c r="CS23" s="844"/>
      <c r="CT23" s="844"/>
      <c r="CU23" s="845"/>
    </row>
    <row r="24" spans="1:99" s="53" customFormat="1" ht="24" customHeight="1">
      <c r="A24" s="868" t="s">
        <v>1</v>
      </c>
      <c r="B24" s="869"/>
      <c r="C24" s="870" t="s">
        <v>96</v>
      </c>
      <c r="D24" s="871"/>
      <c r="E24" s="871"/>
      <c r="F24" s="871"/>
      <c r="G24" s="871"/>
      <c r="H24" s="871"/>
      <c r="I24" s="872"/>
      <c r="J24" s="852"/>
      <c r="K24" s="853"/>
      <c r="L24" s="854"/>
      <c r="M24" s="852"/>
      <c r="N24" s="853"/>
      <c r="O24" s="854"/>
      <c r="P24" s="852"/>
      <c r="Q24" s="853"/>
      <c r="R24" s="854"/>
      <c r="S24" s="852"/>
      <c r="T24" s="853"/>
      <c r="U24" s="854"/>
      <c r="V24" s="852"/>
      <c r="W24" s="853"/>
      <c r="X24" s="854"/>
      <c r="Y24" s="852"/>
      <c r="Z24" s="853"/>
      <c r="AA24" s="854"/>
      <c r="AB24" s="852"/>
      <c r="AC24" s="853"/>
      <c r="AD24" s="854"/>
      <c r="AE24" s="852"/>
      <c r="AF24" s="853"/>
      <c r="AG24" s="854"/>
      <c r="AH24" s="903">
        <f>CO24/1.18</f>
        <v>15.567799999999998</v>
      </c>
      <c r="AI24" s="904"/>
      <c r="AJ24" s="904"/>
      <c r="AK24" s="904"/>
      <c r="AL24" s="904"/>
      <c r="AM24" s="905"/>
      <c r="AN24" s="865">
        <v>0</v>
      </c>
      <c r="AO24" s="866"/>
      <c r="AP24" s="867"/>
      <c r="AQ24" s="865">
        <v>0</v>
      </c>
      <c r="AR24" s="866"/>
      <c r="AS24" s="867"/>
      <c r="AT24" s="865">
        <v>0</v>
      </c>
      <c r="AU24" s="866"/>
      <c r="AV24" s="867"/>
      <c r="AW24" s="865">
        <v>0</v>
      </c>
      <c r="AX24" s="866"/>
      <c r="AY24" s="867"/>
      <c r="AZ24" s="865">
        <v>0</v>
      </c>
      <c r="BA24" s="866"/>
      <c r="BB24" s="867"/>
      <c r="BC24" s="865" t="s">
        <v>619</v>
      </c>
      <c r="BD24" s="866"/>
      <c r="BE24" s="867"/>
      <c r="BF24" s="865">
        <v>0</v>
      </c>
      <c r="BG24" s="866"/>
      <c r="BH24" s="867"/>
      <c r="BI24" s="865" t="s">
        <v>619</v>
      </c>
      <c r="BJ24" s="866"/>
      <c r="BK24" s="867"/>
      <c r="BL24" s="880">
        <v>0</v>
      </c>
      <c r="BM24" s="881"/>
      <c r="BN24" s="882"/>
      <c r="BO24" s="880">
        <v>0</v>
      </c>
      <c r="BP24" s="881"/>
      <c r="BQ24" s="882"/>
      <c r="BR24" s="880">
        <v>0</v>
      </c>
      <c r="BS24" s="881"/>
      <c r="BT24" s="882"/>
      <c r="BU24" s="880">
        <v>0</v>
      </c>
      <c r="BV24" s="881"/>
      <c r="BW24" s="882"/>
      <c r="BX24" s="880">
        <v>0</v>
      </c>
      <c r="BY24" s="881"/>
      <c r="BZ24" s="882"/>
      <c r="CA24" s="903">
        <f>0.5*1.18+15.0678*1.18</f>
        <v>18.370003999999998</v>
      </c>
      <c r="CB24" s="904"/>
      <c r="CC24" s="904"/>
      <c r="CD24" s="904"/>
      <c r="CE24" s="904"/>
      <c r="CF24" s="904"/>
      <c r="CG24" s="905"/>
      <c r="CH24" s="880">
        <v>0</v>
      </c>
      <c r="CI24" s="881"/>
      <c r="CJ24" s="881"/>
      <c r="CK24" s="881"/>
      <c r="CL24" s="881"/>
      <c r="CM24" s="881"/>
      <c r="CN24" s="882"/>
      <c r="CO24" s="903">
        <f>CA24</f>
        <v>18.370003999999998</v>
      </c>
      <c r="CP24" s="904"/>
      <c r="CQ24" s="904"/>
      <c r="CR24" s="904"/>
      <c r="CS24" s="904"/>
      <c r="CT24" s="904"/>
      <c r="CU24" s="905"/>
    </row>
    <row r="25" spans="1:99" s="53" customFormat="1" ht="24" customHeight="1">
      <c r="A25" s="868" t="s">
        <v>98</v>
      </c>
      <c r="B25" s="869"/>
      <c r="C25" s="870" t="s">
        <v>100</v>
      </c>
      <c r="D25" s="871"/>
      <c r="E25" s="871"/>
      <c r="F25" s="871"/>
      <c r="G25" s="871"/>
      <c r="H25" s="871"/>
      <c r="I25" s="872"/>
      <c r="J25" s="852"/>
      <c r="K25" s="853"/>
      <c r="L25" s="854"/>
      <c r="M25" s="852"/>
      <c r="N25" s="853"/>
      <c r="O25" s="854"/>
      <c r="P25" s="852"/>
      <c r="Q25" s="853"/>
      <c r="R25" s="854"/>
      <c r="S25" s="852"/>
      <c r="T25" s="853"/>
      <c r="U25" s="854"/>
      <c r="V25" s="852"/>
      <c r="W25" s="853"/>
      <c r="X25" s="854"/>
      <c r="Y25" s="852"/>
      <c r="Z25" s="853"/>
      <c r="AA25" s="854"/>
      <c r="AB25" s="852"/>
      <c r="AC25" s="853"/>
      <c r="AD25" s="854"/>
      <c r="AE25" s="852"/>
      <c r="AF25" s="853"/>
      <c r="AG25" s="854"/>
      <c r="AH25" s="903">
        <f>CO25/1.18</f>
        <v>44.903000000000006</v>
      </c>
      <c r="AI25" s="904"/>
      <c r="AJ25" s="904"/>
      <c r="AK25" s="904"/>
      <c r="AL25" s="904"/>
      <c r="AM25" s="905"/>
      <c r="AN25" s="865">
        <v>0</v>
      </c>
      <c r="AO25" s="866"/>
      <c r="AP25" s="867"/>
      <c r="AQ25" s="865">
        <v>0</v>
      </c>
      <c r="AR25" s="866"/>
      <c r="AS25" s="867"/>
      <c r="AT25" s="865">
        <v>0</v>
      </c>
      <c r="AU25" s="866"/>
      <c r="AV25" s="867"/>
      <c r="AW25" s="865">
        <v>0</v>
      </c>
      <c r="AX25" s="866"/>
      <c r="AY25" s="867"/>
      <c r="AZ25" s="865">
        <v>0</v>
      </c>
      <c r="BA25" s="866"/>
      <c r="BB25" s="867"/>
      <c r="BC25" s="865">
        <v>0</v>
      </c>
      <c r="BD25" s="866"/>
      <c r="BE25" s="867"/>
      <c r="BF25" s="865" t="s">
        <v>618</v>
      </c>
      <c r="BG25" s="866"/>
      <c r="BH25" s="867"/>
      <c r="BI25" s="865" t="s">
        <v>618</v>
      </c>
      <c r="BJ25" s="866"/>
      <c r="BK25" s="867"/>
      <c r="BL25" s="880">
        <v>0</v>
      </c>
      <c r="BM25" s="881"/>
      <c r="BN25" s="882"/>
      <c r="BO25" s="880">
        <v>0</v>
      </c>
      <c r="BP25" s="881"/>
      <c r="BQ25" s="882"/>
      <c r="BR25" s="880">
        <v>0</v>
      </c>
      <c r="BS25" s="881"/>
      <c r="BT25" s="882"/>
      <c r="BU25" s="880">
        <v>0</v>
      </c>
      <c r="BV25" s="881"/>
      <c r="BW25" s="882"/>
      <c r="BX25" s="880">
        <v>0</v>
      </c>
      <c r="BY25" s="881"/>
      <c r="BZ25" s="882"/>
      <c r="CA25" s="880">
        <v>0</v>
      </c>
      <c r="CB25" s="881"/>
      <c r="CC25" s="881"/>
      <c r="CD25" s="881"/>
      <c r="CE25" s="881"/>
      <c r="CF25" s="881"/>
      <c r="CG25" s="882"/>
      <c r="CH25" s="903">
        <f>0.65*1.18+44.253*1.18</f>
        <v>52.98554</v>
      </c>
      <c r="CI25" s="904"/>
      <c r="CJ25" s="904"/>
      <c r="CK25" s="904"/>
      <c r="CL25" s="904"/>
      <c r="CM25" s="904"/>
      <c r="CN25" s="905"/>
      <c r="CO25" s="903">
        <f>CH25</f>
        <v>52.98554</v>
      </c>
      <c r="CP25" s="904"/>
      <c r="CQ25" s="904"/>
      <c r="CR25" s="904"/>
      <c r="CS25" s="904"/>
      <c r="CT25" s="904"/>
      <c r="CU25" s="905"/>
    </row>
    <row r="26" spans="1:99" s="53" customFormat="1" ht="21.75" customHeight="1">
      <c r="A26" s="855" t="s">
        <v>189</v>
      </c>
      <c r="B26" s="856"/>
      <c r="C26" s="859" t="s">
        <v>188</v>
      </c>
      <c r="D26" s="860"/>
      <c r="E26" s="860"/>
      <c r="F26" s="860"/>
      <c r="G26" s="860"/>
      <c r="H26" s="860"/>
      <c r="I26" s="861"/>
      <c r="J26" s="826"/>
      <c r="K26" s="827"/>
      <c r="L26" s="828"/>
      <c r="M26" s="826"/>
      <c r="N26" s="827"/>
      <c r="O26" s="828"/>
      <c r="P26" s="826"/>
      <c r="Q26" s="827"/>
      <c r="R26" s="828"/>
      <c r="S26" s="826"/>
      <c r="T26" s="827"/>
      <c r="U26" s="828"/>
      <c r="V26" s="826"/>
      <c r="W26" s="827"/>
      <c r="X26" s="828"/>
      <c r="Y26" s="826"/>
      <c r="Z26" s="827"/>
      <c r="AA26" s="828"/>
      <c r="AB26" s="826"/>
      <c r="AC26" s="827"/>
      <c r="AD26" s="828"/>
      <c r="AE26" s="826"/>
      <c r="AF26" s="827"/>
      <c r="AG26" s="828"/>
      <c r="AH26" s="906"/>
      <c r="AI26" s="907"/>
      <c r="AJ26" s="907"/>
      <c r="AK26" s="907"/>
      <c r="AL26" s="907"/>
      <c r="AM26" s="908"/>
      <c r="AN26" s="826"/>
      <c r="AO26" s="827"/>
      <c r="AP26" s="828"/>
      <c r="AQ26" s="826"/>
      <c r="AR26" s="827"/>
      <c r="AS26" s="828"/>
      <c r="AT26" s="826"/>
      <c r="AU26" s="827"/>
      <c r="AV26" s="828"/>
      <c r="AW26" s="826"/>
      <c r="AX26" s="827"/>
      <c r="AY26" s="828"/>
      <c r="AZ26" s="826"/>
      <c r="BA26" s="827"/>
      <c r="BB26" s="828"/>
      <c r="BC26" s="826"/>
      <c r="BD26" s="827"/>
      <c r="BE26" s="828"/>
      <c r="BF26" s="826"/>
      <c r="BG26" s="827"/>
      <c r="BH26" s="828"/>
      <c r="BI26" s="826"/>
      <c r="BJ26" s="827"/>
      <c r="BK26" s="828"/>
      <c r="BL26" s="877"/>
      <c r="BM26" s="878"/>
      <c r="BN26" s="879"/>
      <c r="BO26" s="877"/>
      <c r="BP26" s="878"/>
      <c r="BQ26" s="879"/>
      <c r="BR26" s="877"/>
      <c r="BS26" s="878"/>
      <c r="BT26" s="879"/>
      <c r="BU26" s="877"/>
      <c r="BV26" s="878"/>
      <c r="BW26" s="879"/>
      <c r="BX26" s="877"/>
      <c r="BY26" s="878"/>
      <c r="BZ26" s="879"/>
      <c r="CA26" s="826"/>
      <c r="CB26" s="827"/>
      <c r="CC26" s="827"/>
      <c r="CD26" s="827"/>
      <c r="CE26" s="827"/>
      <c r="CF26" s="827"/>
      <c r="CG26" s="828"/>
      <c r="CH26" s="826"/>
      <c r="CI26" s="827"/>
      <c r="CJ26" s="827"/>
      <c r="CK26" s="827"/>
      <c r="CL26" s="827"/>
      <c r="CM26" s="827"/>
      <c r="CN26" s="828"/>
      <c r="CO26" s="826"/>
      <c r="CP26" s="827"/>
      <c r="CQ26" s="827"/>
      <c r="CR26" s="827"/>
      <c r="CS26" s="827"/>
      <c r="CT26" s="827"/>
      <c r="CU26" s="828"/>
    </row>
    <row r="27" spans="1:99" s="53" customFormat="1" ht="22.5" customHeight="1">
      <c r="A27" s="857" t="s">
        <v>0</v>
      </c>
      <c r="B27" s="858"/>
      <c r="C27" s="870" t="s">
        <v>92</v>
      </c>
      <c r="D27" s="871"/>
      <c r="E27" s="871"/>
      <c r="F27" s="871"/>
      <c r="G27" s="871"/>
      <c r="H27" s="871"/>
      <c r="I27" s="872"/>
      <c r="J27" s="852"/>
      <c r="K27" s="853"/>
      <c r="L27" s="854"/>
      <c r="M27" s="852"/>
      <c r="N27" s="853"/>
      <c r="O27" s="854"/>
      <c r="P27" s="852"/>
      <c r="Q27" s="853"/>
      <c r="R27" s="854"/>
      <c r="S27" s="852"/>
      <c r="T27" s="853"/>
      <c r="U27" s="854"/>
      <c r="V27" s="852"/>
      <c r="W27" s="853"/>
      <c r="X27" s="854"/>
      <c r="Y27" s="852"/>
      <c r="Z27" s="853"/>
      <c r="AA27" s="854"/>
      <c r="AB27" s="852"/>
      <c r="AC27" s="853"/>
      <c r="AD27" s="854"/>
      <c r="AE27" s="852"/>
      <c r="AF27" s="853"/>
      <c r="AG27" s="854"/>
      <c r="AH27" s="903">
        <f>CO27/1.18</f>
        <v>14.001200847457628</v>
      </c>
      <c r="AI27" s="904"/>
      <c r="AJ27" s="904"/>
      <c r="AK27" s="904"/>
      <c r="AL27" s="904"/>
      <c r="AM27" s="905"/>
      <c r="AN27" s="865">
        <v>0</v>
      </c>
      <c r="AO27" s="866"/>
      <c r="AP27" s="867"/>
      <c r="AQ27" s="865">
        <v>0</v>
      </c>
      <c r="AR27" s="866"/>
      <c r="AS27" s="867"/>
      <c r="AT27" s="865">
        <v>0</v>
      </c>
      <c r="AU27" s="866"/>
      <c r="AV27" s="867"/>
      <c r="AW27" s="865">
        <v>0</v>
      </c>
      <c r="AX27" s="866"/>
      <c r="AY27" s="867"/>
      <c r="AZ27" s="865">
        <v>0</v>
      </c>
      <c r="BA27" s="866"/>
      <c r="BB27" s="867"/>
      <c r="BC27" s="865" t="s">
        <v>596</v>
      </c>
      <c r="BD27" s="866"/>
      <c r="BE27" s="867"/>
      <c r="BF27" s="865">
        <v>0</v>
      </c>
      <c r="BG27" s="866"/>
      <c r="BH27" s="867"/>
      <c r="BI27" s="865" t="s">
        <v>596</v>
      </c>
      <c r="BJ27" s="866"/>
      <c r="BK27" s="867"/>
      <c r="BL27" s="880">
        <v>0</v>
      </c>
      <c r="BM27" s="881"/>
      <c r="BN27" s="882"/>
      <c r="BO27" s="880">
        <v>0</v>
      </c>
      <c r="BP27" s="881"/>
      <c r="BQ27" s="882"/>
      <c r="BR27" s="880">
        <v>0</v>
      </c>
      <c r="BS27" s="881"/>
      <c r="BT27" s="882"/>
      <c r="BU27" s="880">
        <v>0</v>
      </c>
      <c r="BV27" s="881"/>
      <c r="BW27" s="882"/>
      <c r="BX27" s="880">
        <f>BR27+BU27</f>
        <v>0</v>
      </c>
      <c r="BY27" s="881"/>
      <c r="BZ27" s="882"/>
      <c r="CA27" s="903">
        <f>1.50909+2.076233+4.653455+8.282639</f>
        <v>16.521417</v>
      </c>
      <c r="CB27" s="904"/>
      <c r="CC27" s="904"/>
      <c r="CD27" s="904"/>
      <c r="CE27" s="904"/>
      <c r="CF27" s="904"/>
      <c r="CG27" s="905"/>
      <c r="CH27" s="865">
        <v>0</v>
      </c>
      <c r="CI27" s="866"/>
      <c r="CJ27" s="866"/>
      <c r="CK27" s="866"/>
      <c r="CL27" s="866"/>
      <c r="CM27" s="866"/>
      <c r="CN27" s="867"/>
      <c r="CO27" s="903">
        <f>CA27</f>
        <v>16.521417</v>
      </c>
      <c r="CP27" s="866"/>
      <c r="CQ27" s="866"/>
      <c r="CR27" s="866"/>
      <c r="CS27" s="866"/>
      <c r="CT27" s="866"/>
      <c r="CU27" s="867"/>
    </row>
    <row r="28" spans="1:99" s="53" customFormat="1" ht="18.75" customHeight="1">
      <c r="A28" s="829" t="s">
        <v>1</v>
      </c>
      <c r="B28" s="830"/>
      <c r="C28" s="831" t="s">
        <v>22</v>
      </c>
      <c r="D28" s="832"/>
      <c r="E28" s="832"/>
      <c r="F28" s="832"/>
      <c r="G28" s="832"/>
      <c r="H28" s="832"/>
      <c r="I28" s="833"/>
      <c r="J28" s="826"/>
      <c r="K28" s="827"/>
      <c r="L28" s="828"/>
      <c r="M28" s="826"/>
      <c r="N28" s="827"/>
      <c r="O28" s="828"/>
      <c r="P28" s="826"/>
      <c r="Q28" s="827"/>
      <c r="R28" s="828"/>
      <c r="S28" s="826"/>
      <c r="T28" s="827"/>
      <c r="U28" s="828"/>
      <c r="V28" s="826"/>
      <c r="W28" s="827"/>
      <c r="X28" s="828"/>
      <c r="Y28" s="826"/>
      <c r="Z28" s="827"/>
      <c r="AA28" s="828"/>
      <c r="AB28" s="826"/>
      <c r="AC28" s="827"/>
      <c r="AD28" s="828"/>
      <c r="AE28" s="826"/>
      <c r="AF28" s="827"/>
      <c r="AG28" s="828"/>
      <c r="AH28" s="820"/>
      <c r="AI28" s="821"/>
      <c r="AJ28" s="821"/>
      <c r="AK28" s="821"/>
      <c r="AL28" s="821"/>
      <c r="AM28" s="822"/>
      <c r="AN28" s="823"/>
      <c r="AO28" s="824"/>
      <c r="AP28" s="825"/>
      <c r="AQ28" s="823"/>
      <c r="AR28" s="824"/>
      <c r="AS28" s="825"/>
      <c r="AT28" s="823"/>
      <c r="AU28" s="824"/>
      <c r="AV28" s="825"/>
      <c r="AW28" s="823"/>
      <c r="AX28" s="824"/>
      <c r="AY28" s="825"/>
      <c r="AZ28" s="823"/>
      <c r="BA28" s="824"/>
      <c r="BB28" s="825"/>
      <c r="BC28" s="823"/>
      <c r="BD28" s="824"/>
      <c r="BE28" s="825"/>
      <c r="BF28" s="823"/>
      <c r="BG28" s="824"/>
      <c r="BH28" s="825"/>
      <c r="BI28" s="823"/>
      <c r="BJ28" s="824"/>
      <c r="BK28" s="825"/>
      <c r="BL28" s="817"/>
      <c r="BM28" s="818"/>
      <c r="BN28" s="819"/>
      <c r="BO28" s="817"/>
      <c r="BP28" s="818"/>
      <c r="BQ28" s="819"/>
      <c r="BR28" s="817"/>
      <c r="BS28" s="818"/>
      <c r="BT28" s="819"/>
      <c r="BU28" s="817"/>
      <c r="BV28" s="818"/>
      <c r="BW28" s="819"/>
      <c r="BX28" s="817"/>
      <c r="BY28" s="818"/>
      <c r="BZ28" s="819"/>
      <c r="CA28" s="820"/>
      <c r="CB28" s="821"/>
      <c r="CC28" s="821"/>
      <c r="CD28" s="821"/>
      <c r="CE28" s="821"/>
      <c r="CF28" s="821"/>
      <c r="CG28" s="822"/>
      <c r="CH28" s="823"/>
      <c r="CI28" s="824"/>
      <c r="CJ28" s="824"/>
      <c r="CK28" s="824"/>
      <c r="CL28" s="824"/>
      <c r="CM28" s="824"/>
      <c r="CN28" s="825"/>
      <c r="CO28" s="820"/>
      <c r="CP28" s="821"/>
      <c r="CQ28" s="821"/>
      <c r="CR28" s="821"/>
      <c r="CS28" s="821"/>
      <c r="CT28" s="821"/>
      <c r="CU28" s="822"/>
    </row>
    <row r="29" spans="1:99" s="53" customFormat="1" ht="22.5" customHeight="1">
      <c r="A29" s="855" t="s">
        <v>693</v>
      </c>
      <c r="B29" s="856"/>
      <c r="C29" s="859" t="s">
        <v>25</v>
      </c>
      <c r="D29" s="860"/>
      <c r="E29" s="860"/>
      <c r="F29" s="860"/>
      <c r="G29" s="860"/>
      <c r="H29" s="860"/>
      <c r="I29" s="861"/>
      <c r="J29" s="852"/>
      <c r="K29" s="853"/>
      <c r="L29" s="854"/>
      <c r="M29" s="852"/>
      <c r="N29" s="853"/>
      <c r="O29" s="854"/>
      <c r="P29" s="852"/>
      <c r="Q29" s="853"/>
      <c r="R29" s="854"/>
      <c r="S29" s="852"/>
      <c r="T29" s="853"/>
      <c r="U29" s="854"/>
      <c r="V29" s="852"/>
      <c r="W29" s="853"/>
      <c r="X29" s="854"/>
      <c r="Y29" s="852"/>
      <c r="Z29" s="853"/>
      <c r="AA29" s="854"/>
      <c r="AB29" s="852"/>
      <c r="AC29" s="853"/>
      <c r="AD29" s="854"/>
      <c r="AE29" s="852"/>
      <c r="AF29" s="853"/>
      <c r="AG29" s="854"/>
      <c r="AH29" s="834"/>
      <c r="AI29" s="835"/>
      <c r="AJ29" s="835"/>
      <c r="AK29" s="835"/>
      <c r="AL29" s="835"/>
      <c r="AM29" s="836"/>
      <c r="AN29" s="840"/>
      <c r="AO29" s="841"/>
      <c r="AP29" s="842"/>
      <c r="AQ29" s="840"/>
      <c r="AR29" s="841"/>
      <c r="AS29" s="842"/>
      <c r="AT29" s="840"/>
      <c r="AU29" s="841"/>
      <c r="AV29" s="842"/>
      <c r="AW29" s="840"/>
      <c r="AX29" s="841"/>
      <c r="AY29" s="842"/>
      <c r="AZ29" s="840"/>
      <c r="BA29" s="841"/>
      <c r="BB29" s="842"/>
      <c r="BC29" s="840"/>
      <c r="BD29" s="841"/>
      <c r="BE29" s="842"/>
      <c r="BF29" s="840"/>
      <c r="BG29" s="841"/>
      <c r="BH29" s="842"/>
      <c r="BI29" s="840"/>
      <c r="BJ29" s="841"/>
      <c r="BK29" s="842"/>
      <c r="BL29" s="846"/>
      <c r="BM29" s="847"/>
      <c r="BN29" s="848"/>
      <c r="BO29" s="846"/>
      <c r="BP29" s="847"/>
      <c r="BQ29" s="848"/>
      <c r="BR29" s="846"/>
      <c r="BS29" s="847"/>
      <c r="BT29" s="848"/>
      <c r="BU29" s="846"/>
      <c r="BV29" s="847"/>
      <c r="BW29" s="848"/>
      <c r="BX29" s="846"/>
      <c r="BY29" s="847"/>
      <c r="BZ29" s="848"/>
      <c r="CA29" s="834"/>
      <c r="CB29" s="835"/>
      <c r="CC29" s="835"/>
      <c r="CD29" s="835"/>
      <c r="CE29" s="835"/>
      <c r="CF29" s="835"/>
      <c r="CG29" s="836"/>
      <c r="CH29" s="840"/>
      <c r="CI29" s="841"/>
      <c r="CJ29" s="841"/>
      <c r="CK29" s="841"/>
      <c r="CL29" s="841"/>
      <c r="CM29" s="841"/>
      <c r="CN29" s="842"/>
      <c r="CO29" s="834"/>
      <c r="CP29" s="835"/>
      <c r="CQ29" s="835"/>
      <c r="CR29" s="835"/>
      <c r="CS29" s="835"/>
      <c r="CT29" s="835"/>
      <c r="CU29" s="836"/>
    </row>
    <row r="30" spans="1:99" s="53" customFormat="1" ht="45.75" customHeight="1">
      <c r="A30" s="857" t="s">
        <v>0</v>
      </c>
      <c r="B30" s="858"/>
      <c r="C30" s="862" t="s">
        <v>687</v>
      </c>
      <c r="D30" s="863"/>
      <c r="E30" s="863"/>
      <c r="F30" s="863"/>
      <c r="G30" s="863"/>
      <c r="H30" s="863"/>
      <c r="I30" s="864"/>
      <c r="J30" s="852"/>
      <c r="K30" s="853"/>
      <c r="L30" s="854"/>
      <c r="M30" s="852"/>
      <c r="N30" s="853"/>
      <c r="O30" s="854"/>
      <c r="P30" s="852"/>
      <c r="Q30" s="853"/>
      <c r="R30" s="854"/>
      <c r="S30" s="852"/>
      <c r="T30" s="853"/>
      <c r="U30" s="854"/>
      <c r="V30" s="852"/>
      <c r="W30" s="853"/>
      <c r="X30" s="854"/>
      <c r="Y30" s="852"/>
      <c r="Z30" s="853"/>
      <c r="AA30" s="854"/>
      <c r="AB30" s="852"/>
      <c r="AC30" s="853"/>
      <c r="AD30" s="854"/>
      <c r="AE30" s="852"/>
      <c r="AF30" s="853"/>
      <c r="AG30" s="854"/>
      <c r="AH30" s="837">
        <f>CO30/1.18</f>
        <v>4.139</v>
      </c>
      <c r="AI30" s="838"/>
      <c r="AJ30" s="838"/>
      <c r="AK30" s="838"/>
      <c r="AL30" s="838"/>
      <c r="AM30" s="839"/>
      <c r="AN30" s="843">
        <v>0</v>
      </c>
      <c r="AO30" s="844"/>
      <c r="AP30" s="845"/>
      <c r="AQ30" s="843">
        <v>0</v>
      </c>
      <c r="AR30" s="844"/>
      <c r="AS30" s="845"/>
      <c r="AT30" s="843">
        <v>0</v>
      </c>
      <c r="AU30" s="844"/>
      <c r="AV30" s="845"/>
      <c r="AW30" s="843">
        <v>0</v>
      </c>
      <c r="AX30" s="844"/>
      <c r="AY30" s="845"/>
      <c r="AZ30" s="843">
        <v>0</v>
      </c>
      <c r="BA30" s="844"/>
      <c r="BB30" s="845"/>
      <c r="BC30" s="843" t="s">
        <v>696</v>
      </c>
      <c r="BD30" s="844"/>
      <c r="BE30" s="845"/>
      <c r="BF30" s="843">
        <v>0</v>
      </c>
      <c r="BG30" s="844"/>
      <c r="BH30" s="845"/>
      <c r="BI30" s="843" t="s">
        <v>696</v>
      </c>
      <c r="BJ30" s="844"/>
      <c r="BK30" s="845"/>
      <c r="BL30" s="849">
        <v>0</v>
      </c>
      <c r="BM30" s="850"/>
      <c r="BN30" s="851"/>
      <c r="BO30" s="849">
        <v>0</v>
      </c>
      <c r="BP30" s="850"/>
      <c r="BQ30" s="851"/>
      <c r="BR30" s="849">
        <v>0</v>
      </c>
      <c r="BS30" s="850"/>
      <c r="BT30" s="851"/>
      <c r="BU30" s="849">
        <v>0</v>
      </c>
      <c r="BV30" s="850"/>
      <c r="BW30" s="851"/>
      <c r="BX30" s="849">
        <v>0</v>
      </c>
      <c r="BY30" s="850"/>
      <c r="BZ30" s="851"/>
      <c r="CA30" s="837">
        <f>4.139*1.18</f>
        <v>4.88402</v>
      </c>
      <c r="CB30" s="838"/>
      <c r="CC30" s="838"/>
      <c r="CD30" s="838"/>
      <c r="CE30" s="838"/>
      <c r="CF30" s="838"/>
      <c r="CG30" s="839"/>
      <c r="CH30" s="843">
        <v>0</v>
      </c>
      <c r="CI30" s="844"/>
      <c r="CJ30" s="844"/>
      <c r="CK30" s="844"/>
      <c r="CL30" s="844"/>
      <c r="CM30" s="844"/>
      <c r="CN30" s="845"/>
      <c r="CO30" s="837">
        <f>CA30</f>
        <v>4.88402</v>
      </c>
      <c r="CP30" s="838"/>
      <c r="CQ30" s="838"/>
      <c r="CR30" s="838"/>
      <c r="CS30" s="838"/>
      <c r="CT30" s="838"/>
      <c r="CU30" s="839"/>
    </row>
    <row r="31" spans="3:99" s="53" customFormat="1" ht="15" customHeight="1">
      <c r="C31" s="56"/>
      <c r="D31" s="56"/>
      <c r="E31" s="56"/>
      <c r="F31" s="56"/>
      <c r="G31" s="56"/>
      <c r="H31" s="56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</row>
    <row r="32" spans="1:106" s="53" customFormat="1" ht="15" customHeight="1">
      <c r="A32" s="27" t="s">
        <v>73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88" s="53" customFormat="1" ht="15" customHeight="1">
      <c r="A33" s="25" t="s">
        <v>77</v>
      </c>
      <c r="B33" s="25"/>
      <c r="C33" s="25"/>
      <c r="D33" s="25"/>
      <c r="E33" s="25"/>
      <c r="F33" s="25"/>
      <c r="G33" s="25"/>
      <c r="H33" s="25"/>
      <c r="I33" s="25"/>
      <c r="J33" s="27"/>
      <c r="K33" s="27"/>
      <c r="L33" s="27"/>
      <c r="M33" s="27"/>
      <c r="N33" s="27"/>
      <c r="O33" s="27"/>
      <c r="P33" s="27"/>
      <c r="Q33" s="2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18"/>
      <c r="AI33" s="18"/>
      <c r="AJ33" s="18"/>
      <c r="AK33" s="18"/>
      <c r="AL33" s="18"/>
      <c r="AM33" s="31" t="s">
        <v>79</v>
      </c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24" t="s">
        <v>83</v>
      </c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18"/>
      <c r="BT33" s="18"/>
      <c r="BU33" s="18"/>
      <c r="BV33" s="18"/>
      <c r="BW33" s="24" t="s">
        <v>87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</row>
    <row r="34" spans="1:88" s="53" customFormat="1" ht="15" customHeight="1">
      <c r="A34" s="453" t="s">
        <v>68</v>
      </c>
      <c r="B34" s="453"/>
      <c r="C34" s="453"/>
      <c r="D34" s="453"/>
      <c r="E34" s="453"/>
      <c r="F34" s="453"/>
      <c r="G34" s="453"/>
      <c r="H34" s="453"/>
      <c r="I34" s="453"/>
      <c r="J34" s="54"/>
      <c r="K34" s="54"/>
      <c r="L34" s="54"/>
      <c r="M34" s="54"/>
      <c r="N34" s="54"/>
      <c r="O34" s="54"/>
      <c r="P34" s="54"/>
      <c r="Q34" s="54"/>
      <c r="R34" s="453" t="s">
        <v>69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18"/>
      <c r="AI34" s="18"/>
      <c r="AJ34" s="18"/>
      <c r="AK34" s="18"/>
      <c r="AL34" s="18"/>
      <c r="AM34" s="452" t="s">
        <v>70</v>
      </c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18"/>
      <c r="BA34" s="18"/>
      <c r="BB34" s="18"/>
      <c r="BC34" s="18"/>
      <c r="BD34" s="18"/>
      <c r="BE34" s="18"/>
      <c r="BF34" s="18"/>
      <c r="BG34" s="452" t="s">
        <v>71</v>
      </c>
      <c r="BH34" s="452"/>
      <c r="BI34" s="452"/>
      <c r="BJ34" s="452"/>
      <c r="BK34" s="452"/>
      <c r="BL34" s="452"/>
      <c r="BM34" s="452"/>
      <c r="BN34" s="452"/>
      <c r="BO34" s="452"/>
      <c r="BP34" s="452"/>
      <c r="BQ34" s="18"/>
      <c r="BR34" s="18"/>
      <c r="BS34" s="18"/>
      <c r="BT34" s="18"/>
      <c r="BU34" s="18"/>
      <c r="BV34" s="18"/>
      <c r="BW34" s="452" t="s">
        <v>72</v>
      </c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</row>
    <row r="35" spans="1:88" s="53" customFormat="1" ht="15" customHeight="1">
      <c r="A35" s="25" t="s">
        <v>78</v>
      </c>
      <c r="B35" s="25"/>
      <c r="C35" s="25"/>
      <c r="D35" s="25"/>
      <c r="E35" s="25"/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18"/>
      <c r="AI35" s="18"/>
      <c r="AJ35" s="18"/>
      <c r="AK35" s="18"/>
      <c r="AL35" s="18"/>
      <c r="AM35" s="31" t="s">
        <v>80</v>
      </c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24" t="s">
        <v>84</v>
      </c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31" t="s">
        <v>88</v>
      </c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</row>
    <row r="36" spans="1:88" s="53" customFormat="1" ht="15" customHeight="1">
      <c r="A36" s="453" t="s">
        <v>68</v>
      </c>
      <c r="B36" s="453"/>
      <c r="C36" s="453"/>
      <c r="D36" s="453"/>
      <c r="E36" s="453"/>
      <c r="F36" s="453"/>
      <c r="G36" s="453"/>
      <c r="H36" s="453"/>
      <c r="I36" s="453"/>
      <c r="J36" s="54"/>
      <c r="K36" s="54"/>
      <c r="L36" s="54"/>
      <c r="M36" s="54"/>
      <c r="N36" s="54"/>
      <c r="O36" s="54"/>
      <c r="P36" s="54"/>
      <c r="Q36" s="54"/>
      <c r="R36" s="453" t="s">
        <v>69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18"/>
      <c r="AI36" s="18"/>
      <c r="AJ36" s="18"/>
      <c r="AK36" s="18"/>
      <c r="AL36" s="18"/>
      <c r="AM36" s="452" t="s">
        <v>70</v>
      </c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2"/>
      <c r="AY36" s="452"/>
      <c r="AZ36" s="18"/>
      <c r="BA36" s="18"/>
      <c r="BB36" s="18"/>
      <c r="BC36" s="18"/>
      <c r="BD36" s="18"/>
      <c r="BE36" s="18"/>
      <c r="BF36" s="18"/>
      <c r="BG36" s="452" t="s">
        <v>71</v>
      </c>
      <c r="BH36" s="452"/>
      <c r="BI36" s="452"/>
      <c r="BJ36" s="452"/>
      <c r="BK36" s="452"/>
      <c r="BL36" s="452"/>
      <c r="BM36" s="452"/>
      <c r="BN36" s="452"/>
      <c r="BO36" s="452"/>
      <c r="BP36" s="452"/>
      <c r="BQ36" s="18"/>
      <c r="BR36" s="18"/>
      <c r="BS36" s="18"/>
      <c r="BT36" s="18"/>
      <c r="BU36" s="18"/>
      <c r="BV36" s="18"/>
      <c r="BW36" s="452" t="s">
        <v>72</v>
      </c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</row>
    <row r="37" spans="1:88" s="53" customFormat="1" ht="15" customHeight="1">
      <c r="A37" s="27" t="s">
        <v>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</row>
    <row r="38" spans="1:92" s="53" customFormat="1" ht="15" customHeight="1">
      <c r="A38" s="25" t="s">
        <v>688</v>
      </c>
      <c r="B38" s="25"/>
      <c r="C38" s="25"/>
      <c r="D38" s="25"/>
      <c r="E38" s="25"/>
      <c r="F38" s="25"/>
      <c r="G38" s="25"/>
      <c r="H38" s="25"/>
      <c r="I38" s="25"/>
      <c r="J38" s="27"/>
      <c r="K38" s="27"/>
      <c r="L38" s="27"/>
      <c r="M38" s="27"/>
      <c r="N38" s="27"/>
      <c r="O38" s="27"/>
      <c r="P38" s="27"/>
      <c r="Q38" s="2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18"/>
      <c r="AI38" s="18"/>
      <c r="AJ38" s="18"/>
      <c r="AK38" s="18"/>
      <c r="AL38" s="18"/>
      <c r="AM38" s="31" t="s">
        <v>689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24" t="s">
        <v>690</v>
      </c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436"/>
      <c r="BV38" s="436"/>
      <c r="BW38" s="437" t="s">
        <v>691</v>
      </c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</row>
    <row r="39" spans="1:88" s="53" customFormat="1" ht="15" customHeight="1">
      <c r="A39" s="453" t="s">
        <v>68</v>
      </c>
      <c r="B39" s="453"/>
      <c r="C39" s="453"/>
      <c r="D39" s="453"/>
      <c r="E39" s="453"/>
      <c r="F39" s="453"/>
      <c r="G39" s="453"/>
      <c r="H39" s="453"/>
      <c r="I39" s="453"/>
      <c r="J39" s="54"/>
      <c r="K39" s="54"/>
      <c r="L39" s="54"/>
      <c r="M39" s="54"/>
      <c r="N39" s="54"/>
      <c r="O39" s="54"/>
      <c r="P39" s="54"/>
      <c r="Q39" s="54"/>
      <c r="R39" s="453" t="s">
        <v>69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18"/>
      <c r="AI39" s="18"/>
      <c r="AJ39" s="18"/>
      <c r="AK39" s="18"/>
      <c r="AL39" s="18"/>
      <c r="AM39" s="452" t="s">
        <v>70</v>
      </c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18"/>
      <c r="BA39" s="18"/>
      <c r="BB39" s="18"/>
      <c r="BC39" s="18"/>
      <c r="BD39" s="18"/>
      <c r="BE39" s="18"/>
      <c r="BF39" s="18"/>
      <c r="BG39" s="452" t="s">
        <v>71</v>
      </c>
      <c r="BH39" s="452"/>
      <c r="BI39" s="452"/>
      <c r="BJ39" s="452"/>
      <c r="BK39" s="452"/>
      <c r="BL39" s="452"/>
      <c r="BM39" s="452"/>
      <c r="BN39" s="452"/>
      <c r="BO39" s="452"/>
      <c r="BP39" s="452"/>
      <c r="BQ39" s="18"/>
      <c r="BR39" s="18"/>
      <c r="BS39" s="18"/>
      <c r="BT39" s="18"/>
      <c r="BU39" s="18"/>
      <c r="BV39" s="18"/>
      <c r="BW39" s="452" t="s">
        <v>72</v>
      </c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</row>
    <row r="40" spans="1:88" s="53" customFormat="1" ht="15" customHeight="1">
      <c r="A40" s="25" t="s">
        <v>75</v>
      </c>
      <c r="B40" s="25"/>
      <c r="C40" s="25"/>
      <c r="D40" s="25"/>
      <c r="E40" s="25"/>
      <c r="F40" s="25"/>
      <c r="G40" s="25"/>
      <c r="H40" s="25"/>
      <c r="I40" s="25"/>
      <c r="J40" s="27"/>
      <c r="K40" s="27"/>
      <c r="L40" s="27"/>
      <c r="M40" s="27"/>
      <c r="N40" s="27"/>
      <c r="O40" s="27"/>
      <c r="P40" s="27"/>
      <c r="Q40" s="2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18"/>
      <c r="AI40" s="18"/>
      <c r="AJ40" s="18"/>
      <c r="AK40" s="18"/>
      <c r="AL40" s="18"/>
      <c r="AM40" s="31" t="s">
        <v>82</v>
      </c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24" t="s">
        <v>85</v>
      </c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31" t="s">
        <v>89</v>
      </c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</row>
    <row r="41" spans="1:88" s="53" customFormat="1" ht="15" customHeight="1">
      <c r="A41" s="453" t="s">
        <v>68</v>
      </c>
      <c r="B41" s="453"/>
      <c r="C41" s="453"/>
      <c r="D41" s="453"/>
      <c r="E41" s="453"/>
      <c r="F41" s="453"/>
      <c r="G41" s="453"/>
      <c r="H41" s="453"/>
      <c r="I41" s="453"/>
      <c r="J41" s="54"/>
      <c r="K41" s="54"/>
      <c r="L41" s="54"/>
      <c r="M41" s="54"/>
      <c r="N41" s="54"/>
      <c r="O41" s="54"/>
      <c r="P41" s="54"/>
      <c r="Q41" s="54"/>
      <c r="R41" s="453" t="s">
        <v>69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18"/>
      <c r="AI41" s="18"/>
      <c r="AJ41" s="18"/>
      <c r="AK41" s="18"/>
      <c r="AL41" s="18"/>
      <c r="AM41" s="452" t="s">
        <v>70</v>
      </c>
      <c r="AN41" s="452"/>
      <c r="AO41" s="452"/>
      <c r="AP41" s="452"/>
      <c r="AQ41" s="452"/>
      <c r="AR41" s="452"/>
      <c r="AS41" s="452"/>
      <c r="AT41" s="452"/>
      <c r="AU41" s="452"/>
      <c r="AV41" s="452"/>
      <c r="AW41" s="452"/>
      <c r="AX41" s="452"/>
      <c r="AY41" s="452"/>
      <c r="AZ41" s="18"/>
      <c r="BA41" s="18"/>
      <c r="BB41" s="18"/>
      <c r="BC41" s="18"/>
      <c r="BD41" s="18"/>
      <c r="BE41" s="18"/>
      <c r="BF41" s="18"/>
      <c r="BG41" s="452" t="s">
        <v>71</v>
      </c>
      <c r="BH41" s="452"/>
      <c r="BI41" s="452"/>
      <c r="BJ41" s="452"/>
      <c r="BK41" s="452"/>
      <c r="BL41" s="452"/>
      <c r="BM41" s="452"/>
      <c r="BN41" s="452"/>
      <c r="BO41" s="452"/>
      <c r="BP41" s="452"/>
      <c r="BQ41" s="18"/>
      <c r="BR41" s="18"/>
      <c r="BS41" s="18"/>
      <c r="BT41" s="18"/>
      <c r="BU41" s="18"/>
      <c r="BV41" s="18"/>
      <c r="BW41" s="452" t="s">
        <v>72</v>
      </c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</row>
    <row r="42" spans="1:88" s="53" customFormat="1" ht="15" customHeight="1">
      <c r="A42" s="25" t="s">
        <v>76</v>
      </c>
      <c r="B42" s="25"/>
      <c r="C42" s="25"/>
      <c r="D42" s="25"/>
      <c r="E42" s="25"/>
      <c r="F42" s="25"/>
      <c r="G42" s="25"/>
      <c r="H42" s="25"/>
      <c r="I42" s="25"/>
      <c r="J42" s="27"/>
      <c r="K42" s="27"/>
      <c r="L42" s="27"/>
      <c r="M42" s="27"/>
      <c r="N42" s="27"/>
      <c r="O42" s="27"/>
      <c r="P42" s="27"/>
      <c r="Q42" s="2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18"/>
      <c r="AI42" s="18"/>
      <c r="AJ42" s="18"/>
      <c r="AK42" s="18"/>
      <c r="AL42" s="18"/>
      <c r="AM42" s="24" t="s">
        <v>81</v>
      </c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24" t="s">
        <v>86</v>
      </c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31" t="s">
        <v>90</v>
      </c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</row>
    <row r="43" spans="1:88" s="53" customFormat="1" ht="15" customHeight="1">
      <c r="A43" s="453" t="s">
        <v>68</v>
      </c>
      <c r="B43" s="453"/>
      <c r="C43" s="453"/>
      <c r="D43" s="453"/>
      <c r="E43" s="453"/>
      <c r="F43" s="453"/>
      <c r="G43" s="453"/>
      <c r="H43" s="453"/>
      <c r="I43" s="453"/>
      <c r="J43" s="54"/>
      <c r="K43" s="54"/>
      <c r="L43" s="54"/>
      <c r="M43" s="54"/>
      <c r="N43" s="54"/>
      <c r="O43" s="54"/>
      <c r="P43" s="54"/>
      <c r="Q43" s="54"/>
      <c r="R43" s="453" t="s">
        <v>69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18"/>
      <c r="AI43" s="18"/>
      <c r="AJ43" s="18"/>
      <c r="AK43" s="18"/>
      <c r="AL43" s="18"/>
      <c r="AM43" s="452" t="s">
        <v>70</v>
      </c>
      <c r="AN43" s="452"/>
      <c r="AO43" s="452"/>
      <c r="AP43" s="452"/>
      <c r="AQ43" s="452"/>
      <c r="AR43" s="452"/>
      <c r="AS43" s="452"/>
      <c r="AT43" s="452"/>
      <c r="AU43" s="452"/>
      <c r="AV43" s="452"/>
      <c r="AW43" s="452"/>
      <c r="AX43" s="452"/>
      <c r="AY43" s="452"/>
      <c r="AZ43" s="18"/>
      <c r="BA43" s="18"/>
      <c r="BB43" s="18"/>
      <c r="BC43" s="18"/>
      <c r="BD43" s="18"/>
      <c r="BE43" s="18"/>
      <c r="BF43" s="18"/>
      <c r="BG43" s="452" t="s">
        <v>71</v>
      </c>
      <c r="BH43" s="452"/>
      <c r="BI43" s="452"/>
      <c r="BJ43" s="452"/>
      <c r="BK43" s="452"/>
      <c r="BL43" s="452"/>
      <c r="BM43" s="452"/>
      <c r="BN43" s="452"/>
      <c r="BO43" s="452"/>
      <c r="BP43" s="452"/>
      <c r="BQ43" s="18"/>
      <c r="BR43" s="18"/>
      <c r="BS43" s="18"/>
      <c r="BT43" s="18"/>
      <c r="BU43" s="18"/>
      <c r="BV43" s="18"/>
      <c r="BW43" s="452" t="s">
        <v>72</v>
      </c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</row>
    <row r="44" s="9" customFormat="1" ht="11.25"/>
    <row r="45" spans="1:3" s="9" customFormat="1" ht="11.25">
      <c r="A45" s="9" t="s">
        <v>186</v>
      </c>
      <c r="C45" s="9" t="s">
        <v>185</v>
      </c>
    </row>
    <row r="46" spans="1:3" s="9" customFormat="1" ht="11.25">
      <c r="A46" s="9" t="s">
        <v>184</v>
      </c>
      <c r="C46" s="9" t="s">
        <v>183</v>
      </c>
    </row>
    <row r="47" s="9" customFormat="1" ht="11.25">
      <c r="C47" s="9" t="s">
        <v>182</v>
      </c>
    </row>
    <row r="48" spans="1:3" s="9" customFormat="1" ht="11.25">
      <c r="A48" s="9" t="s">
        <v>181</v>
      </c>
      <c r="C48" s="9" t="s">
        <v>180</v>
      </c>
    </row>
    <row r="49" s="6" customFormat="1" ht="12.75"/>
    <row r="50" s="6" customFormat="1" ht="12.75">
      <c r="A50" s="6" t="s">
        <v>179</v>
      </c>
    </row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</sheetData>
  <sheetProtection/>
  <mergeCells count="440">
    <mergeCell ref="CH24:CN24"/>
    <mergeCell ref="CH25:CN25"/>
    <mergeCell ref="CH26:CN26"/>
    <mergeCell ref="CH27:CN27"/>
    <mergeCell ref="CO24:CU24"/>
    <mergeCell ref="CO25:CU25"/>
    <mergeCell ref="CO26:CU26"/>
    <mergeCell ref="CO27:CU27"/>
    <mergeCell ref="BX27:BZ27"/>
    <mergeCell ref="BU24:BW24"/>
    <mergeCell ref="BU25:BW25"/>
    <mergeCell ref="CA24:CG24"/>
    <mergeCell ref="CA25:CG25"/>
    <mergeCell ref="CA26:CG26"/>
    <mergeCell ref="CA27:CG27"/>
    <mergeCell ref="BC25:BE25"/>
    <mergeCell ref="BC26:BE26"/>
    <mergeCell ref="BU26:BW26"/>
    <mergeCell ref="BU27:BW27"/>
    <mergeCell ref="AZ27:BB27"/>
    <mergeCell ref="AW27:AY27"/>
    <mergeCell ref="BO25:BQ25"/>
    <mergeCell ref="BO26:BQ26"/>
    <mergeCell ref="BO27:BQ27"/>
    <mergeCell ref="BR25:BT25"/>
    <mergeCell ref="AZ24:BB24"/>
    <mergeCell ref="AZ25:BB25"/>
    <mergeCell ref="AZ26:BB26"/>
    <mergeCell ref="AT27:AV27"/>
    <mergeCell ref="C24:I24"/>
    <mergeCell ref="C25:I25"/>
    <mergeCell ref="C26:I26"/>
    <mergeCell ref="AQ24:AS24"/>
    <mergeCell ref="AW24:AY24"/>
    <mergeCell ref="AW25:AY25"/>
    <mergeCell ref="AT24:AV24"/>
    <mergeCell ref="AT25:AV25"/>
    <mergeCell ref="AW26:AY26"/>
    <mergeCell ref="AH27:AM27"/>
    <mergeCell ref="AN27:AP27"/>
    <mergeCell ref="AQ27:AS27"/>
    <mergeCell ref="AT26:AV26"/>
    <mergeCell ref="AQ25:AS25"/>
    <mergeCell ref="AQ26:AS26"/>
    <mergeCell ref="AE24:AG24"/>
    <mergeCell ref="AE25:AG25"/>
    <mergeCell ref="AH24:AM24"/>
    <mergeCell ref="AH25:AM25"/>
    <mergeCell ref="AH26:AM26"/>
    <mergeCell ref="AN24:AP24"/>
    <mergeCell ref="AN25:AP25"/>
    <mergeCell ref="AN26:AP26"/>
    <mergeCell ref="BW34:CJ34"/>
    <mergeCell ref="BW36:CJ36"/>
    <mergeCell ref="BW39:CJ39"/>
    <mergeCell ref="BW41:CJ41"/>
    <mergeCell ref="BW43:CJ43"/>
    <mergeCell ref="Y26:AA26"/>
    <mergeCell ref="Y27:AA27"/>
    <mergeCell ref="AE26:AG26"/>
    <mergeCell ref="AE27:AG27"/>
    <mergeCell ref="AB27:AD27"/>
    <mergeCell ref="AM43:AY43"/>
    <mergeCell ref="BG34:BP34"/>
    <mergeCell ref="BG36:BP36"/>
    <mergeCell ref="BG39:BP39"/>
    <mergeCell ref="BG41:BP41"/>
    <mergeCell ref="BG43:BP43"/>
    <mergeCell ref="AM34:AY34"/>
    <mergeCell ref="AM36:AY36"/>
    <mergeCell ref="AM39:AY39"/>
    <mergeCell ref="AM41:AY41"/>
    <mergeCell ref="A34:I34"/>
    <mergeCell ref="A36:I36"/>
    <mergeCell ref="A39:I39"/>
    <mergeCell ref="A41:I41"/>
    <mergeCell ref="A43:I43"/>
    <mergeCell ref="R34:AG34"/>
    <mergeCell ref="R36:AG36"/>
    <mergeCell ref="R39:AG39"/>
    <mergeCell ref="R41:AG41"/>
    <mergeCell ref="R43:AG43"/>
    <mergeCell ref="S25:U25"/>
    <mergeCell ref="S26:U26"/>
    <mergeCell ref="S27:U27"/>
    <mergeCell ref="V26:X26"/>
    <mergeCell ref="V27:X27"/>
    <mergeCell ref="Y24:AA24"/>
    <mergeCell ref="Y25:AA25"/>
    <mergeCell ref="V25:X25"/>
    <mergeCell ref="V24:X24"/>
    <mergeCell ref="M25:O25"/>
    <mergeCell ref="M26:O26"/>
    <mergeCell ref="M27:O27"/>
    <mergeCell ref="P24:R24"/>
    <mergeCell ref="P25:R25"/>
    <mergeCell ref="P26:R26"/>
    <mergeCell ref="P27:R27"/>
    <mergeCell ref="M24:O24"/>
    <mergeCell ref="A24:B24"/>
    <mergeCell ref="A25:B25"/>
    <mergeCell ref="A26:B26"/>
    <mergeCell ref="A27:B27"/>
    <mergeCell ref="J24:L24"/>
    <mergeCell ref="J25:L25"/>
    <mergeCell ref="J26:L26"/>
    <mergeCell ref="J27:L27"/>
    <mergeCell ref="C27:I27"/>
    <mergeCell ref="BI24:BK24"/>
    <mergeCell ref="BI25:BK25"/>
    <mergeCell ref="BI26:BK26"/>
    <mergeCell ref="BI27:BK27"/>
    <mergeCell ref="BC27:BE27"/>
    <mergeCell ref="BF24:BH24"/>
    <mergeCell ref="BF25:BH25"/>
    <mergeCell ref="BF26:BH26"/>
    <mergeCell ref="BF27:BH27"/>
    <mergeCell ref="BC24:BE24"/>
    <mergeCell ref="BL24:BN24"/>
    <mergeCell ref="BL25:BN25"/>
    <mergeCell ref="BL26:BN26"/>
    <mergeCell ref="BL27:BN27"/>
    <mergeCell ref="AZ22:BB22"/>
    <mergeCell ref="Y22:AA22"/>
    <mergeCell ref="BI22:BK22"/>
    <mergeCell ref="Y23:AA23"/>
    <mergeCell ref="AE23:AG23"/>
    <mergeCell ref="AH23:AM23"/>
    <mergeCell ref="BY6:CU6"/>
    <mergeCell ref="BY7:CU7"/>
    <mergeCell ref="BY8:CU8"/>
    <mergeCell ref="BY9:CU9"/>
    <mergeCell ref="BR24:BT24"/>
    <mergeCell ref="BX24:BZ24"/>
    <mergeCell ref="CO18:CU18"/>
    <mergeCell ref="CH22:CN22"/>
    <mergeCell ref="CO22:CU22"/>
    <mergeCell ref="CH21:CN21"/>
    <mergeCell ref="BO24:BQ24"/>
    <mergeCell ref="C22:I22"/>
    <mergeCell ref="J22:L22"/>
    <mergeCell ref="M22:O22"/>
    <mergeCell ref="P22:R22"/>
    <mergeCell ref="S22:U22"/>
    <mergeCell ref="V22:X22"/>
    <mergeCell ref="AN22:AP22"/>
    <mergeCell ref="AQ22:AS22"/>
    <mergeCell ref="BF22:BH22"/>
    <mergeCell ref="J15:U15"/>
    <mergeCell ref="AN14:CU14"/>
    <mergeCell ref="AN15:BB15"/>
    <mergeCell ref="BL15:BZ15"/>
    <mergeCell ref="BL19:CU19"/>
    <mergeCell ref="AN19:BK19"/>
    <mergeCell ref="CO15:CU15"/>
    <mergeCell ref="CO16:CU16"/>
    <mergeCell ref="CO17:CU17"/>
    <mergeCell ref="AB19:AD19"/>
    <mergeCell ref="CO21:CU21"/>
    <mergeCell ref="CO20:CU20"/>
    <mergeCell ref="AT22:AV22"/>
    <mergeCell ref="CA20:CG20"/>
    <mergeCell ref="CH15:CN15"/>
    <mergeCell ref="CH16:CN16"/>
    <mergeCell ref="CH17:CN17"/>
    <mergeCell ref="CH18:CN18"/>
    <mergeCell ref="CA22:CG22"/>
    <mergeCell ref="CA21:CG21"/>
    <mergeCell ref="CH20:CN20"/>
    <mergeCell ref="AW22:AY22"/>
    <mergeCell ref="AE22:AG22"/>
    <mergeCell ref="C21:I21"/>
    <mergeCell ref="AH20:AM20"/>
    <mergeCell ref="CA15:CG15"/>
    <mergeCell ref="CA16:CG16"/>
    <mergeCell ref="CA17:CG17"/>
    <mergeCell ref="CA18:CG18"/>
    <mergeCell ref="AH22:AM22"/>
    <mergeCell ref="C20:I20"/>
    <mergeCell ref="AH14:AM14"/>
    <mergeCell ref="AH15:AM15"/>
    <mergeCell ref="AH16:AM16"/>
    <mergeCell ref="AH17:AM17"/>
    <mergeCell ref="AH18:AM18"/>
    <mergeCell ref="AH19:AM19"/>
    <mergeCell ref="J14:U14"/>
    <mergeCell ref="V14:AG14"/>
    <mergeCell ref="C14:I14"/>
    <mergeCell ref="J21:L21"/>
    <mergeCell ref="M21:O21"/>
    <mergeCell ref="P21:R21"/>
    <mergeCell ref="S21:U21"/>
    <mergeCell ref="V21:X21"/>
    <mergeCell ref="Y21:AA21"/>
    <mergeCell ref="C15:I15"/>
    <mergeCell ref="C16:I16"/>
    <mergeCell ref="C17:I17"/>
    <mergeCell ref="C18:I18"/>
    <mergeCell ref="C19:I19"/>
    <mergeCell ref="AB16:AD16"/>
    <mergeCell ref="AB17:AD17"/>
    <mergeCell ref="AB18:AD18"/>
    <mergeCell ref="Y17:AA17"/>
    <mergeCell ref="Y18:AA18"/>
    <mergeCell ref="BL20:BN20"/>
    <mergeCell ref="BO20:BQ20"/>
    <mergeCell ref="BR20:BT20"/>
    <mergeCell ref="AQ20:AS20"/>
    <mergeCell ref="AT20:AV20"/>
    <mergeCell ref="AW20:AY20"/>
    <mergeCell ref="AZ20:BB20"/>
    <mergeCell ref="BC20:BE20"/>
    <mergeCell ref="BU20:BW20"/>
    <mergeCell ref="BX20:BZ20"/>
    <mergeCell ref="BO21:BQ21"/>
    <mergeCell ref="BR21:BT21"/>
    <mergeCell ref="BF21:BH21"/>
    <mergeCell ref="BI21:BK21"/>
    <mergeCell ref="BL21:BN21"/>
    <mergeCell ref="BF20:BH20"/>
    <mergeCell ref="BI20:BK20"/>
    <mergeCell ref="BX21:BZ21"/>
    <mergeCell ref="BO22:BQ22"/>
    <mergeCell ref="BR22:BT22"/>
    <mergeCell ref="BU22:BW22"/>
    <mergeCell ref="AN21:AP21"/>
    <mergeCell ref="AQ21:AS21"/>
    <mergeCell ref="AT21:AV21"/>
    <mergeCell ref="AW21:AY21"/>
    <mergeCell ref="AZ21:BB21"/>
    <mergeCell ref="BC22:BE22"/>
    <mergeCell ref="BU21:BW21"/>
    <mergeCell ref="BX17:BZ17"/>
    <mergeCell ref="BL16:BN16"/>
    <mergeCell ref="BO16:BQ16"/>
    <mergeCell ref="BR16:BT16"/>
    <mergeCell ref="BU16:BW16"/>
    <mergeCell ref="BL18:BN18"/>
    <mergeCell ref="BO18:BQ18"/>
    <mergeCell ref="BR18:BT18"/>
    <mergeCell ref="BU18:BW18"/>
    <mergeCell ref="BX18:BZ18"/>
    <mergeCell ref="BC21:BE21"/>
    <mergeCell ref="BX22:BZ22"/>
    <mergeCell ref="BL22:BN22"/>
    <mergeCell ref="BX16:BZ16"/>
    <mergeCell ref="BL17:BN17"/>
    <mergeCell ref="BO17:BQ17"/>
    <mergeCell ref="BR17:BT17"/>
    <mergeCell ref="BU17:BW17"/>
    <mergeCell ref="BF17:BH17"/>
    <mergeCell ref="BI17:BK17"/>
    <mergeCell ref="AT18:AV18"/>
    <mergeCell ref="AW18:AY18"/>
    <mergeCell ref="AZ18:BB18"/>
    <mergeCell ref="BC18:BE18"/>
    <mergeCell ref="AZ17:BB17"/>
    <mergeCell ref="BC17:BE17"/>
    <mergeCell ref="BF18:BH18"/>
    <mergeCell ref="BI18:BK18"/>
    <mergeCell ref="BF15:BH15"/>
    <mergeCell ref="BI15:BK15"/>
    <mergeCell ref="AT16:AV16"/>
    <mergeCell ref="AW16:AY16"/>
    <mergeCell ref="AZ16:BB16"/>
    <mergeCell ref="BC16:BE16"/>
    <mergeCell ref="BF16:BH16"/>
    <mergeCell ref="BI16:BK16"/>
    <mergeCell ref="AE21:AG21"/>
    <mergeCell ref="AH21:AM21"/>
    <mergeCell ref="AQ16:AS16"/>
    <mergeCell ref="AN18:AP18"/>
    <mergeCell ref="AQ18:AS18"/>
    <mergeCell ref="AE18:AG18"/>
    <mergeCell ref="AE19:AG19"/>
    <mergeCell ref="AE20:AG20"/>
    <mergeCell ref="AN20:AP20"/>
    <mergeCell ref="BC15:BE15"/>
    <mergeCell ref="AN17:AP17"/>
    <mergeCell ref="AQ17:AS17"/>
    <mergeCell ref="AT17:AV17"/>
    <mergeCell ref="AW17:AY17"/>
    <mergeCell ref="AE16:AG16"/>
    <mergeCell ref="AE17:AG17"/>
    <mergeCell ref="AN16:AP16"/>
    <mergeCell ref="V15:AG15"/>
    <mergeCell ref="Y16:AA16"/>
    <mergeCell ref="AB20:AD20"/>
    <mergeCell ref="AB21:AD21"/>
    <mergeCell ref="AB24:AD24"/>
    <mergeCell ref="AB25:AD25"/>
    <mergeCell ref="AB22:AD22"/>
    <mergeCell ref="AB26:AD26"/>
    <mergeCell ref="AB23:AD23"/>
    <mergeCell ref="Y19:AA19"/>
    <mergeCell ref="Y20:AA20"/>
    <mergeCell ref="V23:X23"/>
    <mergeCell ref="V16:X16"/>
    <mergeCell ref="V17:X17"/>
    <mergeCell ref="V18:X18"/>
    <mergeCell ref="V19:X19"/>
    <mergeCell ref="V20:X20"/>
    <mergeCell ref="S16:U16"/>
    <mergeCell ref="S17:U17"/>
    <mergeCell ref="S18:U18"/>
    <mergeCell ref="S19:U19"/>
    <mergeCell ref="S20:U20"/>
    <mergeCell ref="S24:U24"/>
    <mergeCell ref="J17:L17"/>
    <mergeCell ref="J18:L18"/>
    <mergeCell ref="J19:L19"/>
    <mergeCell ref="M20:O20"/>
    <mergeCell ref="P16:R16"/>
    <mergeCell ref="P17:R17"/>
    <mergeCell ref="P18:R18"/>
    <mergeCell ref="P19:R19"/>
    <mergeCell ref="P20:R20"/>
    <mergeCell ref="A19:B19"/>
    <mergeCell ref="A20:B20"/>
    <mergeCell ref="A21:B21"/>
    <mergeCell ref="A22:B22"/>
    <mergeCell ref="J20:L20"/>
    <mergeCell ref="M16:O16"/>
    <mergeCell ref="M17:O17"/>
    <mergeCell ref="M18:O18"/>
    <mergeCell ref="M19:O19"/>
    <mergeCell ref="J16:L16"/>
    <mergeCell ref="A12:CU12"/>
    <mergeCell ref="BR26:BT26"/>
    <mergeCell ref="BR27:BT27"/>
    <mergeCell ref="BX25:BZ25"/>
    <mergeCell ref="BX26:BZ26"/>
    <mergeCell ref="A14:B14"/>
    <mergeCell ref="A15:B15"/>
    <mergeCell ref="A16:B16"/>
    <mergeCell ref="A17:B17"/>
    <mergeCell ref="A18:B18"/>
    <mergeCell ref="A23:B23"/>
    <mergeCell ref="C23:I23"/>
    <mergeCell ref="J23:L23"/>
    <mergeCell ref="M23:O23"/>
    <mergeCell ref="P23:R23"/>
    <mergeCell ref="S23:U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CH23:CN23"/>
    <mergeCell ref="CO23:CU23"/>
    <mergeCell ref="BL23:BN23"/>
    <mergeCell ref="BO23:BQ23"/>
    <mergeCell ref="BR23:BT23"/>
    <mergeCell ref="BU23:BW23"/>
    <mergeCell ref="BX23:BZ23"/>
    <mergeCell ref="CA23:CG23"/>
    <mergeCell ref="A29:B29"/>
    <mergeCell ref="A30:B30"/>
    <mergeCell ref="C29:I29"/>
    <mergeCell ref="C30:I30"/>
    <mergeCell ref="J29:L29"/>
    <mergeCell ref="J30:L30"/>
    <mergeCell ref="M29:O29"/>
    <mergeCell ref="M30:O30"/>
    <mergeCell ref="P29:R29"/>
    <mergeCell ref="P30:R30"/>
    <mergeCell ref="S29:U29"/>
    <mergeCell ref="S30:U30"/>
    <mergeCell ref="V29:X29"/>
    <mergeCell ref="V30:X30"/>
    <mergeCell ref="Y29:AA29"/>
    <mergeCell ref="Y30:AA30"/>
    <mergeCell ref="AB29:AD29"/>
    <mergeCell ref="AB30:AD30"/>
    <mergeCell ref="AE29:AG29"/>
    <mergeCell ref="AE30:AG30"/>
    <mergeCell ref="AH29:AM29"/>
    <mergeCell ref="AH30:AM30"/>
    <mergeCell ref="AN29:AP29"/>
    <mergeCell ref="AN30:AP30"/>
    <mergeCell ref="AQ29:AS29"/>
    <mergeCell ref="AQ30:AS30"/>
    <mergeCell ref="AT29:AV29"/>
    <mergeCell ref="AT30:AV30"/>
    <mergeCell ref="AW29:AY29"/>
    <mergeCell ref="AW30:AY30"/>
    <mergeCell ref="AZ29:BB29"/>
    <mergeCell ref="AZ30:BB30"/>
    <mergeCell ref="BC29:BE29"/>
    <mergeCell ref="BC30:BE30"/>
    <mergeCell ref="BF29:BH29"/>
    <mergeCell ref="BF30:BH30"/>
    <mergeCell ref="BI29:BK29"/>
    <mergeCell ref="BI30:BK30"/>
    <mergeCell ref="BL29:BN29"/>
    <mergeCell ref="BL30:BN30"/>
    <mergeCell ref="BO29:BQ29"/>
    <mergeCell ref="BO30:BQ30"/>
    <mergeCell ref="BR29:BT29"/>
    <mergeCell ref="BR30:BT30"/>
    <mergeCell ref="BU29:BW29"/>
    <mergeCell ref="BU30:BW30"/>
    <mergeCell ref="BX29:BZ29"/>
    <mergeCell ref="BX30:BZ30"/>
    <mergeCell ref="CA29:CG29"/>
    <mergeCell ref="CA30:CG30"/>
    <mergeCell ref="CH29:CN29"/>
    <mergeCell ref="CH30:CN30"/>
    <mergeCell ref="CO29:CU29"/>
    <mergeCell ref="CO30:CU30"/>
    <mergeCell ref="A28:B28"/>
    <mergeCell ref="C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M28"/>
    <mergeCell ref="AN28:AP28"/>
    <mergeCell ref="AQ28:AS28"/>
    <mergeCell ref="AT28:AV28"/>
    <mergeCell ref="AW28:AY28"/>
    <mergeCell ref="AZ28:BB28"/>
    <mergeCell ref="BC28:BE28"/>
    <mergeCell ref="BF28:BH28"/>
    <mergeCell ref="BX28:BZ28"/>
    <mergeCell ref="CA28:CG28"/>
    <mergeCell ref="CH28:CN28"/>
    <mergeCell ref="CO28:CU28"/>
    <mergeCell ref="BI28:BK28"/>
    <mergeCell ref="BL28:BN28"/>
    <mergeCell ref="BO28:BQ28"/>
    <mergeCell ref="BR28:BT28"/>
    <mergeCell ref="BU28:BW28"/>
  </mergeCells>
  <hyperlinks>
    <hyperlink ref="BW38" r:id="rId1" display="ahmadullinag2@kamaz.ru"/>
  </hyperlinks>
  <printOptions horizontalCentered="1"/>
  <pageMargins left="0.2755905511811024" right="0.2755905511811024" top="0.35433070866141736" bottom="0.2755905511811024" header="0.2755905511811024" footer="0.2755905511811024"/>
  <pageSetup horizontalDpi="600" verticalDpi="600" orientation="landscape" paperSize="9" scale="82" r:id="rId2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D60"/>
  <sheetViews>
    <sheetView view="pageBreakPreview" zoomScaleSheetLayoutView="100" zoomScalePageLayoutView="0" workbookViewId="0" topLeftCell="A19">
      <selection activeCell="BZ30" sqref="BZ30:CD30"/>
    </sheetView>
  </sheetViews>
  <sheetFormatPr defaultColWidth="1.37890625" defaultRowHeight="12.75"/>
  <cols>
    <col min="1" max="10" width="1.37890625" style="1" customWidth="1"/>
    <col min="11" max="11" width="14.00390625" style="1" customWidth="1"/>
    <col min="12" max="16" width="1.37890625" style="1" customWidth="1"/>
    <col min="17" max="17" width="8.75390625" style="1" customWidth="1"/>
    <col min="18" max="21" width="1.37890625" style="1" customWidth="1"/>
    <col min="22" max="22" width="20.875" style="1" customWidth="1"/>
    <col min="23" max="16384" width="1.37890625" style="1" customWidth="1"/>
  </cols>
  <sheetData>
    <row r="1" s="2" customFormat="1" ht="11.25">
      <c r="ED1" s="3" t="s">
        <v>333</v>
      </c>
    </row>
    <row r="2" s="2" customFormat="1" ht="11.25">
      <c r="ED2" s="3" t="s">
        <v>37</v>
      </c>
    </row>
    <row r="3" s="2" customFormat="1" ht="11.25">
      <c r="ED3" s="3" t="s">
        <v>64</v>
      </c>
    </row>
    <row r="4" spans="1:134" s="71" customFormat="1" ht="15.75">
      <c r="A4" s="978" t="s">
        <v>332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8"/>
      <c r="Z4" s="978"/>
      <c r="AA4" s="978"/>
      <c r="AB4" s="978"/>
      <c r="AC4" s="978"/>
      <c r="AD4" s="978"/>
      <c r="AE4" s="978"/>
      <c r="AF4" s="978"/>
      <c r="AG4" s="978"/>
      <c r="AH4" s="978"/>
      <c r="AI4" s="978"/>
      <c r="AJ4" s="978"/>
      <c r="AK4" s="978"/>
      <c r="AL4" s="978"/>
      <c r="AM4" s="978"/>
      <c r="AN4" s="978"/>
      <c r="AO4" s="978"/>
      <c r="AP4" s="978"/>
      <c r="AQ4" s="978"/>
      <c r="AR4" s="978"/>
      <c r="AS4" s="978"/>
      <c r="AT4" s="978"/>
      <c r="AU4" s="978"/>
      <c r="AV4" s="978"/>
      <c r="AW4" s="978"/>
      <c r="AX4" s="978"/>
      <c r="AY4" s="978"/>
      <c r="AZ4" s="978"/>
      <c r="BA4" s="978"/>
      <c r="BB4" s="978"/>
      <c r="BC4" s="978"/>
      <c r="BD4" s="978"/>
      <c r="BE4" s="978"/>
      <c r="BF4" s="978"/>
      <c r="BG4" s="978"/>
      <c r="BH4" s="978"/>
      <c r="BI4" s="978"/>
      <c r="BJ4" s="978"/>
      <c r="BK4" s="978"/>
      <c r="BL4" s="978"/>
      <c r="BM4" s="978"/>
      <c r="BN4" s="978"/>
      <c r="BO4" s="978"/>
      <c r="BP4" s="978"/>
      <c r="BQ4" s="978"/>
      <c r="BR4" s="978"/>
      <c r="BS4" s="978"/>
      <c r="BT4" s="978"/>
      <c r="BU4" s="978"/>
      <c r="BV4" s="978"/>
      <c r="BW4" s="978"/>
      <c r="BX4" s="978"/>
      <c r="BY4" s="978"/>
      <c r="BZ4" s="978"/>
      <c r="CA4" s="978"/>
      <c r="CB4" s="978"/>
      <c r="CC4" s="978"/>
      <c r="CD4" s="978"/>
      <c r="CE4" s="978"/>
      <c r="CF4" s="978"/>
      <c r="CG4" s="978"/>
      <c r="CH4" s="978"/>
      <c r="CI4" s="978"/>
      <c r="CJ4" s="978"/>
      <c r="CK4" s="978"/>
      <c r="CL4" s="978"/>
      <c r="CM4" s="978"/>
      <c r="CN4" s="978"/>
      <c r="CO4" s="978"/>
      <c r="CP4" s="978"/>
      <c r="CQ4" s="978"/>
      <c r="CR4" s="978"/>
      <c r="CS4" s="978"/>
      <c r="CT4" s="978"/>
      <c r="CU4" s="978"/>
      <c r="CV4" s="978"/>
      <c r="CW4" s="978"/>
      <c r="CX4" s="978"/>
      <c r="CY4" s="978"/>
      <c r="CZ4" s="978"/>
      <c r="DA4" s="978"/>
      <c r="DB4" s="978"/>
      <c r="DC4" s="978"/>
      <c r="DD4" s="978"/>
      <c r="DE4" s="978"/>
      <c r="DF4" s="978"/>
      <c r="DG4" s="978"/>
      <c r="DH4" s="978"/>
      <c r="DI4" s="978"/>
      <c r="DJ4" s="978"/>
      <c r="DK4" s="978"/>
      <c r="DL4" s="978"/>
      <c r="DM4" s="978"/>
      <c r="DN4" s="978"/>
      <c r="DO4" s="978"/>
      <c r="DP4" s="978"/>
      <c r="DQ4" s="978"/>
      <c r="DR4" s="978"/>
      <c r="DS4" s="978"/>
      <c r="DT4" s="978"/>
      <c r="DU4" s="978"/>
      <c r="DV4" s="978"/>
      <c r="DW4" s="978"/>
      <c r="DX4" s="978"/>
      <c r="DY4" s="978"/>
      <c r="DZ4" s="978"/>
      <c r="EA4" s="978"/>
      <c r="EB4" s="978"/>
      <c r="EC4" s="978"/>
      <c r="ED4" s="978"/>
    </row>
    <row r="5" spans="112:134" s="47" customFormat="1" ht="12.75" customHeight="1">
      <c r="DH5" s="462" t="s">
        <v>57</v>
      </c>
      <c r="DI5" s="462"/>
      <c r="DJ5" s="462"/>
      <c r="DK5" s="462"/>
      <c r="DL5" s="462"/>
      <c r="DM5" s="462"/>
      <c r="DN5" s="462"/>
      <c r="DO5" s="462"/>
      <c r="DP5" s="462"/>
      <c r="DQ5" s="462"/>
      <c r="DR5" s="462"/>
      <c r="DS5" s="462"/>
      <c r="DT5" s="462"/>
      <c r="DU5" s="462"/>
      <c r="DV5" s="462"/>
      <c r="DW5" s="462"/>
      <c r="DX5" s="462"/>
      <c r="DY5" s="462"/>
      <c r="DZ5" s="462"/>
      <c r="EA5" s="462"/>
      <c r="EB5" s="462"/>
      <c r="EC5" s="462"/>
      <c r="ED5" s="462"/>
    </row>
    <row r="6" spans="112:134" s="47" customFormat="1" ht="15">
      <c r="DH6" s="477" t="s">
        <v>66</v>
      </c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</row>
    <row r="7" spans="112:134" s="47" customFormat="1" ht="15">
      <c r="DH7" s="477" t="s">
        <v>67</v>
      </c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/>
      <c r="DZ7" s="477"/>
      <c r="EA7" s="477"/>
      <c r="EB7" s="477"/>
      <c r="EC7" s="477"/>
      <c r="ED7" s="477"/>
    </row>
    <row r="8" spans="112:134" s="50" customFormat="1" ht="15">
      <c r="DH8" s="477" t="s">
        <v>692</v>
      </c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</row>
    <row r="9" spans="112:134" s="47" customFormat="1" ht="15">
      <c r="DH9" s="477" t="s">
        <v>614</v>
      </c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7"/>
      <c r="DZ9" s="477"/>
      <c r="EA9" s="477"/>
      <c r="EB9" s="477"/>
      <c r="EC9" s="477"/>
      <c r="ED9" s="477"/>
    </row>
    <row r="10" spans="112:134" s="47" customFormat="1" ht="12.75" customHeight="1"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</row>
    <row r="11" spans="116:134" s="47" customFormat="1" ht="12">
      <c r="DL11" s="71"/>
      <c r="DM11" s="72"/>
      <c r="DN11" s="72"/>
      <c r="DP11" s="74"/>
      <c r="DQ11" s="74"/>
      <c r="DR11" s="74"/>
      <c r="DS11" s="74"/>
      <c r="DT11" s="74"/>
      <c r="DU11" s="74"/>
      <c r="DV11" s="74"/>
      <c r="DW11" s="74"/>
      <c r="DX11" s="73"/>
      <c r="DY11" s="73"/>
      <c r="DZ11" s="72"/>
      <c r="EA11" s="72"/>
      <c r="ED11" s="71" t="s">
        <v>59</v>
      </c>
    </row>
    <row r="12" s="47" customFormat="1" ht="12"/>
    <row r="13" spans="1:134" s="46" customFormat="1" ht="10.5">
      <c r="A13" s="795" t="s">
        <v>210</v>
      </c>
      <c r="B13" s="795"/>
      <c r="C13" s="795" t="s">
        <v>331</v>
      </c>
      <c r="D13" s="795"/>
      <c r="E13" s="795"/>
      <c r="F13" s="795"/>
      <c r="G13" s="795"/>
      <c r="H13" s="795"/>
      <c r="I13" s="795"/>
      <c r="J13" s="795"/>
      <c r="K13" s="711"/>
      <c r="L13" s="795" t="s">
        <v>330</v>
      </c>
      <c r="M13" s="795"/>
      <c r="N13" s="795"/>
      <c r="O13" s="795"/>
      <c r="P13" s="795"/>
      <c r="Q13" s="795"/>
      <c r="R13" s="795" t="s">
        <v>329</v>
      </c>
      <c r="S13" s="795"/>
      <c r="T13" s="795"/>
      <c r="U13" s="795"/>
      <c r="V13" s="795"/>
      <c r="W13" s="711" t="s">
        <v>328</v>
      </c>
      <c r="X13" s="712"/>
      <c r="Y13" s="712"/>
      <c r="Z13" s="712"/>
      <c r="AA13" s="712"/>
      <c r="AB13" s="712"/>
      <c r="AC13" s="712"/>
      <c r="AD13" s="712"/>
      <c r="AE13" s="712"/>
      <c r="AF13" s="712"/>
      <c r="AG13" s="712"/>
      <c r="AH13" s="712"/>
      <c r="AI13" s="713"/>
      <c r="AJ13" s="795" t="s">
        <v>327</v>
      </c>
      <c r="AK13" s="795"/>
      <c r="AL13" s="795"/>
      <c r="AM13" s="795"/>
      <c r="AN13" s="711" t="s">
        <v>326</v>
      </c>
      <c r="AO13" s="712"/>
      <c r="AP13" s="712"/>
      <c r="AQ13" s="712"/>
      <c r="AR13" s="712"/>
      <c r="AS13" s="712"/>
      <c r="AT13" s="712"/>
      <c r="AU13" s="713"/>
      <c r="AV13" s="711" t="s">
        <v>325</v>
      </c>
      <c r="AW13" s="712"/>
      <c r="AX13" s="712"/>
      <c r="AY13" s="712"/>
      <c r="AZ13" s="712"/>
      <c r="BA13" s="712"/>
      <c r="BB13" s="712"/>
      <c r="BC13" s="712"/>
      <c r="BD13" s="712"/>
      <c r="BE13" s="712"/>
      <c r="BF13" s="712"/>
      <c r="BG13" s="712"/>
      <c r="BH13" s="712"/>
      <c r="BI13" s="712"/>
      <c r="BJ13" s="712"/>
      <c r="BK13" s="712"/>
      <c r="BL13" s="712"/>
      <c r="BM13" s="712"/>
      <c r="BN13" s="712"/>
      <c r="BO13" s="713"/>
      <c r="BP13" s="795" t="s">
        <v>324</v>
      </c>
      <c r="BQ13" s="795"/>
      <c r="BR13" s="795"/>
      <c r="BS13" s="795"/>
      <c r="BT13" s="795"/>
      <c r="BU13" s="795" t="s">
        <v>323</v>
      </c>
      <c r="BV13" s="795"/>
      <c r="BW13" s="795"/>
      <c r="BX13" s="795"/>
      <c r="BY13" s="795"/>
      <c r="BZ13" s="711" t="s">
        <v>322</v>
      </c>
      <c r="CA13" s="712"/>
      <c r="CB13" s="712"/>
      <c r="CC13" s="712"/>
      <c r="CD13" s="712"/>
      <c r="CE13" s="712"/>
      <c r="CF13" s="712"/>
      <c r="CG13" s="712"/>
      <c r="CH13" s="712"/>
      <c r="CI13" s="713"/>
      <c r="CJ13" s="711" t="s">
        <v>321</v>
      </c>
      <c r="CK13" s="712"/>
      <c r="CL13" s="712"/>
      <c r="CM13" s="712"/>
      <c r="CN13" s="712"/>
      <c r="CO13" s="712"/>
      <c r="CP13" s="712"/>
      <c r="CQ13" s="712"/>
      <c r="CR13" s="712"/>
      <c r="CS13" s="713"/>
      <c r="CT13" s="711" t="s">
        <v>320</v>
      </c>
      <c r="CU13" s="712"/>
      <c r="CV13" s="712"/>
      <c r="CW13" s="712"/>
      <c r="CX13" s="712"/>
      <c r="CY13" s="712"/>
      <c r="CZ13" s="712"/>
      <c r="DA13" s="712"/>
      <c r="DB13" s="712"/>
      <c r="DC13" s="712"/>
      <c r="DD13" s="712"/>
      <c r="DE13" s="712"/>
      <c r="DF13" s="712"/>
      <c r="DG13" s="712"/>
      <c r="DH13" s="712"/>
      <c r="DI13" s="712"/>
      <c r="DJ13" s="712"/>
      <c r="DK13" s="712"/>
      <c r="DL13" s="713"/>
      <c r="DM13" s="711" t="s">
        <v>319</v>
      </c>
      <c r="DN13" s="712"/>
      <c r="DO13" s="712"/>
      <c r="DP13" s="712"/>
      <c r="DQ13" s="712"/>
      <c r="DR13" s="712"/>
      <c r="DS13" s="712"/>
      <c r="DT13" s="712"/>
      <c r="DU13" s="712"/>
      <c r="DV13" s="712"/>
      <c r="DW13" s="712"/>
      <c r="DX13" s="712"/>
      <c r="DY13" s="712"/>
      <c r="DZ13" s="712"/>
      <c r="EA13" s="712"/>
      <c r="EB13" s="712"/>
      <c r="EC13" s="712"/>
      <c r="ED13" s="713"/>
    </row>
    <row r="14" spans="1:134" s="46" customFormat="1" ht="10.5">
      <c r="A14" s="682" t="s">
        <v>204</v>
      </c>
      <c r="B14" s="682"/>
      <c r="C14" s="682" t="s">
        <v>318</v>
      </c>
      <c r="D14" s="682"/>
      <c r="E14" s="682"/>
      <c r="F14" s="682"/>
      <c r="G14" s="682"/>
      <c r="H14" s="682"/>
      <c r="I14" s="682"/>
      <c r="J14" s="682"/>
      <c r="K14" s="677"/>
      <c r="L14" s="682" t="s">
        <v>317</v>
      </c>
      <c r="M14" s="682"/>
      <c r="N14" s="682"/>
      <c r="O14" s="682"/>
      <c r="P14" s="682"/>
      <c r="Q14" s="682"/>
      <c r="R14" s="682" t="s">
        <v>316</v>
      </c>
      <c r="S14" s="682"/>
      <c r="T14" s="682"/>
      <c r="U14" s="682"/>
      <c r="V14" s="682"/>
      <c r="W14" s="677"/>
      <c r="X14" s="678"/>
      <c r="Y14" s="678"/>
      <c r="Z14" s="678"/>
      <c r="AA14" s="678"/>
      <c r="AB14" s="678"/>
      <c r="AC14" s="678"/>
      <c r="AD14" s="678"/>
      <c r="AE14" s="678"/>
      <c r="AF14" s="678"/>
      <c r="AG14" s="678"/>
      <c r="AH14" s="678"/>
      <c r="AI14" s="679"/>
      <c r="AJ14" s="682" t="s">
        <v>315</v>
      </c>
      <c r="AK14" s="682"/>
      <c r="AL14" s="682"/>
      <c r="AM14" s="682"/>
      <c r="AN14" s="677" t="s">
        <v>6</v>
      </c>
      <c r="AO14" s="678"/>
      <c r="AP14" s="678"/>
      <c r="AQ14" s="678"/>
      <c r="AR14" s="678"/>
      <c r="AS14" s="678"/>
      <c r="AT14" s="678"/>
      <c r="AU14" s="679"/>
      <c r="AV14" s="677" t="s">
        <v>314</v>
      </c>
      <c r="AW14" s="678"/>
      <c r="AX14" s="678"/>
      <c r="AY14" s="678"/>
      <c r="AZ14" s="678"/>
      <c r="BA14" s="678"/>
      <c r="BB14" s="678"/>
      <c r="BC14" s="678"/>
      <c r="BD14" s="678"/>
      <c r="BE14" s="678"/>
      <c r="BF14" s="678"/>
      <c r="BG14" s="678"/>
      <c r="BH14" s="678"/>
      <c r="BI14" s="678"/>
      <c r="BJ14" s="678"/>
      <c r="BK14" s="678"/>
      <c r="BL14" s="678"/>
      <c r="BM14" s="678"/>
      <c r="BN14" s="678"/>
      <c r="BO14" s="679"/>
      <c r="BP14" s="682" t="s">
        <v>313</v>
      </c>
      <c r="BQ14" s="682"/>
      <c r="BR14" s="682"/>
      <c r="BS14" s="682"/>
      <c r="BT14" s="682"/>
      <c r="BU14" s="682" t="s">
        <v>312</v>
      </c>
      <c r="BV14" s="682"/>
      <c r="BW14" s="682"/>
      <c r="BX14" s="682"/>
      <c r="BY14" s="682"/>
      <c r="BZ14" s="677" t="s">
        <v>305</v>
      </c>
      <c r="CA14" s="678"/>
      <c r="CB14" s="678"/>
      <c r="CC14" s="678"/>
      <c r="CD14" s="678"/>
      <c r="CE14" s="678"/>
      <c r="CF14" s="678"/>
      <c r="CG14" s="678"/>
      <c r="CH14" s="678"/>
      <c r="CI14" s="679"/>
      <c r="CJ14" s="677" t="s">
        <v>623</v>
      </c>
      <c r="CK14" s="678"/>
      <c r="CL14" s="678"/>
      <c r="CM14" s="678"/>
      <c r="CN14" s="678"/>
      <c r="CO14" s="678"/>
      <c r="CP14" s="678"/>
      <c r="CQ14" s="678"/>
      <c r="CR14" s="678"/>
      <c r="CS14" s="679"/>
      <c r="CT14" s="677" t="s">
        <v>311</v>
      </c>
      <c r="CU14" s="678"/>
      <c r="CV14" s="678"/>
      <c r="CW14" s="678"/>
      <c r="CX14" s="678"/>
      <c r="CY14" s="678"/>
      <c r="CZ14" s="678"/>
      <c r="DA14" s="678"/>
      <c r="DB14" s="678"/>
      <c r="DC14" s="678"/>
      <c r="DD14" s="678"/>
      <c r="DE14" s="678"/>
      <c r="DF14" s="678"/>
      <c r="DG14" s="678"/>
      <c r="DH14" s="678"/>
      <c r="DI14" s="678"/>
      <c r="DJ14" s="678"/>
      <c r="DK14" s="678"/>
      <c r="DL14" s="679"/>
      <c r="DM14" s="677" t="s">
        <v>310</v>
      </c>
      <c r="DN14" s="678"/>
      <c r="DO14" s="678"/>
      <c r="DP14" s="678"/>
      <c r="DQ14" s="678"/>
      <c r="DR14" s="678"/>
      <c r="DS14" s="678"/>
      <c r="DT14" s="678"/>
      <c r="DU14" s="678"/>
      <c r="DV14" s="678"/>
      <c r="DW14" s="678"/>
      <c r="DX14" s="678"/>
      <c r="DY14" s="678"/>
      <c r="DZ14" s="678"/>
      <c r="EA14" s="678"/>
      <c r="EB14" s="678"/>
      <c r="EC14" s="678"/>
      <c r="ED14" s="679"/>
    </row>
    <row r="15" spans="1:134" s="46" customFormat="1" ht="10.5">
      <c r="A15" s="682"/>
      <c r="B15" s="682"/>
      <c r="C15" s="682" t="s">
        <v>7</v>
      </c>
      <c r="D15" s="682"/>
      <c r="E15" s="682"/>
      <c r="F15" s="682"/>
      <c r="G15" s="682"/>
      <c r="H15" s="682"/>
      <c r="I15" s="682"/>
      <c r="J15" s="682"/>
      <c r="K15" s="677"/>
      <c r="L15" s="682" t="s">
        <v>309</v>
      </c>
      <c r="M15" s="682"/>
      <c r="N15" s="682"/>
      <c r="O15" s="682"/>
      <c r="P15" s="682"/>
      <c r="Q15" s="682"/>
      <c r="R15" s="682" t="s">
        <v>308</v>
      </c>
      <c r="S15" s="682"/>
      <c r="T15" s="682"/>
      <c r="U15" s="682"/>
      <c r="V15" s="682"/>
      <c r="W15" s="714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6"/>
      <c r="AJ15" s="682" t="s">
        <v>307</v>
      </c>
      <c r="AK15" s="682"/>
      <c r="AL15" s="682"/>
      <c r="AM15" s="682"/>
      <c r="AN15" s="714" t="s">
        <v>7</v>
      </c>
      <c r="AO15" s="715"/>
      <c r="AP15" s="715"/>
      <c r="AQ15" s="715"/>
      <c r="AR15" s="715"/>
      <c r="AS15" s="715"/>
      <c r="AT15" s="715"/>
      <c r="AU15" s="716"/>
      <c r="AV15" s="714"/>
      <c r="AW15" s="715"/>
      <c r="AX15" s="715"/>
      <c r="AY15" s="715"/>
      <c r="AZ15" s="715"/>
      <c r="BA15" s="715"/>
      <c r="BB15" s="715"/>
      <c r="BC15" s="715"/>
      <c r="BD15" s="715"/>
      <c r="BE15" s="715"/>
      <c r="BF15" s="715"/>
      <c r="BG15" s="715"/>
      <c r="BH15" s="715"/>
      <c r="BI15" s="715"/>
      <c r="BJ15" s="715"/>
      <c r="BK15" s="715"/>
      <c r="BL15" s="715"/>
      <c r="BM15" s="715"/>
      <c r="BN15" s="715"/>
      <c r="BO15" s="716"/>
      <c r="BP15" s="682" t="s">
        <v>250</v>
      </c>
      <c r="BQ15" s="682"/>
      <c r="BR15" s="682"/>
      <c r="BS15" s="682"/>
      <c r="BT15" s="682"/>
      <c r="BU15" s="682" t="s">
        <v>306</v>
      </c>
      <c r="BV15" s="682"/>
      <c r="BW15" s="682"/>
      <c r="BX15" s="682"/>
      <c r="BY15" s="682"/>
      <c r="BZ15" s="714"/>
      <c r="CA15" s="715"/>
      <c r="CB15" s="715"/>
      <c r="CC15" s="715"/>
      <c r="CD15" s="715"/>
      <c r="CE15" s="715"/>
      <c r="CF15" s="715"/>
      <c r="CG15" s="715"/>
      <c r="CH15" s="715"/>
      <c r="CI15" s="716"/>
      <c r="CJ15" s="714" t="s">
        <v>305</v>
      </c>
      <c r="CK15" s="715"/>
      <c r="CL15" s="715"/>
      <c r="CM15" s="715"/>
      <c r="CN15" s="715"/>
      <c r="CO15" s="715"/>
      <c r="CP15" s="715"/>
      <c r="CQ15" s="715"/>
      <c r="CR15" s="715"/>
      <c r="CS15" s="716"/>
      <c r="CT15" s="714"/>
      <c r="CU15" s="715"/>
      <c r="CV15" s="715"/>
      <c r="CW15" s="715"/>
      <c r="CX15" s="715"/>
      <c r="CY15" s="715"/>
      <c r="CZ15" s="715"/>
      <c r="DA15" s="715"/>
      <c r="DB15" s="715"/>
      <c r="DC15" s="715"/>
      <c r="DD15" s="715"/>
      <c r="DE15" s="715"/>
      <c r="DF15" s="715"/>
      <c r="DG15" s="715"/>
      <c r="DH15" s="715"/>
      <c r="DI15" s="715"/>
      <c r="DJ15" s="715"/>
      <c r="DK15" s="715"/>
      <c r="DL15" s="716"/>
      <c r="DM15" s="714" t="s">
        <v>304</v>
      </c>
      <c r="DN15" s="715"/>
      <c r="DO15" s="715"/>
      <c r="DP15" s="715"/>
      <c r="DQ15" s="715"/>
      <c r="DR15" s="715"/>
      <c r="DS15" s="715"/>
      <c r="DT15" s="715"/>
      <c r="DU15" s="715"/>
      <c r="DV15" s="715"/>
      <c r="DW15" s="715"/>
      <c r="DX15" s="715"/>
      <c r="DY15" s="715"/>
      <c r="DZ15" s="715"/>
      <c r="EA15" s="715"/>
      <c r="EB15" s="715"/>
      <c r="EC15" s="715"/>
      <c r="ED15" s="716"/>
    </row>
    <row r="16" spans="1:134" s="46" customFormat="1" ht="10.5">
      <c r="A16" s="682"/>
      <c r="B16" s="682"/>
      <c r="C16" s="682" t="s">
        <v>303</v>
      </c>
      <c r="D16" s="682"/>
      <c r="E16" s="682"/>
      <c r="F16" s="682"/>
      <c r="G16" s="682"/>
      <c r="H16" s="682"/>
      <c r="I16" s="682"/>
      <c r="J16" s="682"/>
      <c r="K16" s="677"/>
      <c r="L16" s="677" t="s">
        <v>302</v>
      </c>
      <c r="M16" s="678"/>
      <c r="N16" s="678"/>
      <c r="O16" s="678"/>
      <c r="P16" s="678"/>
      <c r="Q16" s="679"/>
      <c r="R16" s="682" t="s">
        <v>301</v>
      </c>
      <c r="S16" s="682"/>
      <c r="T16" s="682"/>
      <c r="U16" s="682"/>
      <c r="V16" s="682"/>
      <c r="W16" s="679" t="s">
        <v>162</v>
      </c>
      <c r="X16" s="682"/>
      <c r="Y16" s="682"/>
      <c r="Z16" s="682"/>
      <c r="AA16" s="679" t="s">
        <v>300</v>
      </c>
      <c r="AB16" s="682"/>
      <c r="AC16" s="682"/>
      <c r="AD16" s="682"/>
      <c r="AE16" s="682"/>
      <c r="AF16" s="679" t="s">
        <v>299</v>
      </c>
      <c r="AG16" s="682"/>
      <c r="AH16" s="682"/>
      <c r="AI16" s="677"/>
      <c r="AJ16" s="682" t="s">
        <v>298</v>
      </c>
      <c r="AK16" s="682"/>
      <c r="AL16" s="682"/>
      <c r="AM16" s="682"/>
      <c r="AN16" s="682" t="s">
        <v>297</v>
      </c>
      <c r="AO16" s="682"/>
      <c r="AP16" s="682"/>
      <c r="AQ16" s="682"/>
      <c r="AR16" s="682" t="s">
        <v>297</v>
      </c>
      <c r="AS16" s="682"/>
      <c r="AT16" s="682"/>
      <c r="AU16" s="682"/>
      <c r="AV16" s="682" t="s">
        <v>296</v>
      </c>
      <c r="AW16" s="682"/>
      <c r="AX16" s="682"/>
      <c r="AY16" s="682"/>
      <c r="AZ16" s="682"/>
      <c r="BA16" s="682" t="s">
        <v>295</v>
      </c>
      <c r="BB16" s="682"/>
      <c r="BC16" s="682"/>
      <c r="BD16" s="682"/>
      <c r="BE16" s="682"/>
      <c r="BF16" s="682" t="s">
        <v>294</v>
      </c>
      <c r="BG16" s="682"/>
      <c r="BH16" s="682"/>
      <c r="BI16" s="682"/>
      <c r="BJ16" s="682"/>
      <c r="BK16" s="682" t="s">
        <v>293</v>
      </c>
      <c r="BL16" s="682"/>
      <c r="BM16" s="682"/>
      <c r="BN16" s="682"/>
      <c r="BO16" s="682"/>
      <c r="BP16" s="682" t="s">
        <v>292</v>
      </c>
      <c r="BQ16" s="682"/>
      <c r="BR16" s="682"/>
      <c r="BS16" s="682"/>
      <c r="BT16" s="682"/>
      <c r="BU16" s="682" t="s">
        <v>291</v>
      </c>
      <c r="BV16" s="682"/>
      <c r="BW16" s="682"/>
      <c r="BX16" s="682"/>
      <c r="BY16" s="682"/>
      <c r="BZ16" s="682" t="s">
        <v>290</v>
      </c>
      <c r="CA16" s="682"/>
      <c r="CB16" s="682"/>
      <c r="CC16" s="682"/>
      <c r="CD16" s="682"/>
      <c r="CE16" s="682" t="s">
        <v>290</v>
      </c>
      <c r="CF16" s="682"/>
      <c r="CG16" s="682"/>
      <c r="CH16" s="682"/>
      <c r="CI16" s="682"/>
      <c r="CJ16" s="682" t="s">
        <v>290</v>
      </c>
      <c r="CK16" s="682"/>
      <c r="CL16" s="682"/>
      <c r="CM16" s="682"/>
      <c r="CN16" s="682"/>
      <c r="CO16" s="682" t="s">
        <v>290</v>
      </c>
      <c r="CP16" s="682"/>
      <c r="CQ16" s="682"/>
      <c r="CR16" s="682"/>
      <c r="CS16" s="682"/>
      <c r="CT16" s="679" t="s">
        <v>289</v>
      </c>
      <c r="CU16" s="682"/>
      <c r="CV16" s="682"/>
      <c r="CW16" s="682"/>
      <c r="CX16" s="682"/>
      <c r="CY16" s="679" t="s">
        <v>288</v>
      </c>
      <c r="CZ16" s="682"/>
      <c r="DA16" s="682"/>
      <c r="DB16" s="682"/>
      <c r="DC16" s="682"/>
      <c r="DD16" s="795" t="s">
        <v>287</v>
      </c>
      <c r="DE16" s="795"/>
      <c r="DF16" s="795"/>
      <c r="DG16" s="795"/>
      <c r="DH16" s="795"/>
      <c r="DI16" s="795"/>
      <c r="DJ16" s="795"/>
      <c r="DK16" s="795"/>
      <c r="DL16" s="795"/>
      <c r="DM16" s="711" t="s">
        <v>286</v>
      </c>
      <c r="DN16" s="712"/>
      <c r="DO16" s="712"/>
      <c r="DP16" s="712"/>
      <c r="DQ16" s="712"/>
      <c r="DR16" s="712"/>
      <c r="DS16" s="712"/>
      <c r="DT16" s="712"/>
      <c r="DU16" s="712"/>
      <c r="DV16" s="713"/>
      <c r="DW16" s="711" t="s">
        <v>132</v>
      </c>
      <c r="DX16" s="712"/>
      <c r="DY16" s="712"/>
      <c r="DZ16" s="712"/>
      <c r="EA16" s="712"/>
      <c r="EB16" s="712"/>
      <c r="EC16" s="712"/>
      <c r="ED16" s="713"/>
    </row>
    <row r="17" spans="1:134" s="46" customFormat="1" ht="10.5">
      <c r="A17" s="682"/>
      <c r="B17" s="682"/>
      <c r="C17" s="682" t="s">
        <v>285</v>
      </c>
      <c r="D17" s="682"/>
      <c r="E17" s="682"/>
      <c r="F17" s="682"/>
      <c r="G17" s="682"/>
      <c r="H17" s="682"/>
      <c r="I17" s="682"/>
      <c r="J17" s="682"/>
      <c r="K17" s="677"/>
      <c r="L17" s="677" t="s">
        <v>284</v>
      </c>
      <c r="M17" s="678"/>
      <c r="N17" s="678"/>
      <c r="O17" s="678"/>
      <c r="P17" s="678"/>
      <c r="Q17" s="679"/>
      <c r="R17" s="677"/>
      <c r="S17" s="678"/>
      <c r="T17" s="678"/>
      <c r="U17" s="678"/>
      <c r="V17" s="679"/>
      <c r="W17" s="679" t="s">
        <v>137</v>
      </c>
      <c r="X17" s="682"/>
      <c r="Y17" s="682"/>
      <c r="Z17" s="682"/>
      <c r="AA17" s="679" t="s">
        <v>283</v>
      </c>
      <c r="AB17" s="682"/>
      <c r="AC17" s="682"/>
      <c r="AD17" s="682"/>
      <c r="AE17" s="682"/>
      <c r="AF17" s="679" t="s">
        <v>282</v>
      </c>
      <c r="AG17" s="682"/>
      <c r="AH17" s="682"/>
      <c r="AI17" s="677"/>
      <c r="AJ17" s="682"/>
      <c r="AK17" s="682"/>
      <c r="AL17" s="682"/>
      <c r="AM17" s="682"/>
      <c r="AN17" s="682" t="s">
        <v>40</v>
      </c>
      <c r="AO17" s="682"/>
      <c r="AP17" s="682"/>
      <c r="AQ17" s="682"/>
      <c r="AR17" s="682" t="s">
        <v>149</v>
      </c>
      <c r="AS17" s="682"/>
      <c r="AT17" s="682"/>
      <c r="AU17" s="682"/>
      <c r="AV17" s="682" t="s">
        <v>281</v>
      </c>
      <c r="AW17" s="682"/>
      <c r="AX17" s="682"/>
      <c r="AY17" s="682"/>
      <c r="AZ17" s="682"/>
      <c r="BA17" s="682" t="s">
        <v>280</v>
      </c>
      <c r="BB17" s="682"/>
      <c r="BC17" s="682"/>
      <c r="BD17" s="682"/>
      <c r="BE17" s="682"/>
      <c r="BF17" s="682" t="s">
        <v>279</v>
      </c>
      <c r="BG17" s="682"/>
      <c r="BH17" s="682"/>
      <c r="BI17" s="682"/>
      <c r="BJ17" s="682"/>
      <c r="BK17" s="682" t="s">
        <v>278</v>
      </c>
      <c r="BL17" s="682"/>
      <c r="BM17" s="682"/>
      <c r="BN17" s="682"/>
      <c r="BO17" s="682"/>
      <c r="BP17" s="974" t="s">
        <v>621</v>
      </c>
      <c r="BQ17" s="974"/>
      <c r="BR17" s="974"/>
      <c r="BS17" s="974"/>
      <c r="BT17" s="974"/>
      <c r="BU17" s="974" t="s">
        <v>622</v>
      </c>
      <c r="BV17" s="974"/>
      <c r="BW17" s="974"/>
      <c r="BX17" s="974"/>
      <c r="BY17" s="974"/>
      <c r="BZ17" s="682" t="s">
        <v>277</v>
      </c>
      <c r="CA17" s="682"/>
      <c r="CB17" s="682"/>
      <c r="CC17" s="682"/>
      <c r="CD17" s="682"/>
      <c r="CE17" s="682" t="s">
        <v>277</v>
      </c>
      <c r="CF17" s="682"/>
      <c r="CG17" s="682"/>
      <c r="CH17" s="682"/>
      <c r="CI17" s="682"/>
      <c r="CJ17" s="682" t="s">
        <v>277</v>
      </c>
      <c r="CK17" s="682"/>
      <c r="CL17" s="682"/>
      <c r="CM17" s="682"/>
      <c r="CN17" s="682"/>
      <c r="CO17" s="682" t="s">
        <v>277</v>
      </c>
      <c r="CP17" s="682"/>
      <c r="CQ17" s="682"/>
      <c r="CR17" s="682"/>
      <c r="CS17" s="682"/>
      <c r="CT17" s="679" t="s">
        <v>276</v>
      </c>
      <c r="CU17" s="682"/>
      <c r="CV17" s="682"/>
      <c r="CW17" s="682"/>
      <c r="CX17" s="682"/>
      <c r="CY17" s="679" t="s">
        <v>275</v>
      </c>
      <c r="CZ17" s="682"/>
      <c r="DA17" s="682"/>
      <c r="DB17" s="682"/>
      <c r="DC17" s="682"/>
      <c r="DD17" s="682" t="s">
        <v>274</v>
      </c>
      <c r="DE17" s="682"/>
      <c r="DF17" s="682"/>
      <c r="DG17" s="682"/>
      <c r="DH17" s="682"/>
      <c r="DI17" s="682"/>
      <c r="DJ17" s="682"/>
      <c r="DK17" s="682"/>
      <c r="DL17" s="682"/>
      <c r="DM17" s="714"/>
      <c r="DN17" s="715"/>
      <c r="DO17" s="715"/>
      <c r="DP17" s="715"/>
      <c r="DQ17" s="715"/>
      <c r="DR17" s="715"/>
      <c r="DS17" s="715"/>
      <c r="DT17" s="715"/>
      <c r="DU17" s="715"/>
      <c r="DV17" s="716"/>
      <c r="DW17" s="714" t="s">
        <v>273</v>
      </c>
      <c r="DX17" s="715"/>
      <c r="DY17" s="715"/>
      <c r="DZ17" s="715"/>
      <c r="EA17" s="715"/>
      <c r="EB17" s="715"/>
      <c r="EC17" s="715"/>
      <c r="ED17" s="716"/>
    </row>
    <row r="18" spans="1:134" s="46" customFormat="1" ht="10.5">
      <c r="A18" s="682"/>
      <c r="B18" s="682"/>
      <c r="C18" s="682"/>
      <c r="D18" s="682"/>
      <c r="E18" s="682"/>
      <c r="F18" s="682"/>
      <c r="G18" s="682"/>
      <c r="H18" s="682"/>
      <c r="I18" s="682"/>
      <c r="J18" s="682"/>
      <c r="K18" s="677"/>
      <c r="L18" s="677" t="s">
        <v>272</v>
      </c>
      <c r="M18" s="678"/>
      <c r="N18" s="678"/>
      <c r="O18" s="678"/>
      <c r="P18" s="678"/>
      <c r="Q18" s="679"/>
      <c r="R18" s="677"/>
      <c r="S18" s="678"/>
      <c r="T18" s="678"/>
      <c r="U18" s="678"/>
      <c r="V18" s="679"/>
      <c r="W18" s="679" t="s">
        <v>271</v>
      </c>
      <c r="X18" s="682"/>
      <c r="Y18" s="682"/>
      <c r="Z18" s="682"/>
      <c r="AA18" s="679" t="s">
        <v>270</v>
      </c>
      <c r="AB18" s="682"/>
      <c r="AC18" s="682"/>
      <c r="AD18" s="682"/>
      <c r="AE18" s="682"/>
      <c r="AF18" s="679" t="s">
        <v>131</v>
      </c>
      <c r="AG18" s="682"/>
      <c r="AH18" s="682"/>
      <c r="AI18" s="677"/>
      <c r="AJ18" s="682"/>
      <c r="AK18" s="682"/>
      <c r="AL18" s="682"/>
      <c r="AM18" s="682"/>
      <c r="AN18" s="682" t="s">
        <v>43</v>
      </c>
      <c r="AO18" s="682"/>
      <c r="AP18" s="682"/>
      <c r="AQ18" s="682"/>
      <c r="AR18" s="682" t="s">
        <v>269</v>
      </c>
      <c r="AS18" s="682"/>
      <c r="AT18" s="682"/>
      <c r="AU18" s="682"/>
      <c r="AV18" s="682" t="s">
        <v>264</v>
      </c>
      <c r="AW18" s="682"/>
      <c r="AX18" s="682"/>
      <c r="AY18" s="682"/>
      <c r="AZ18" s="682"/>
      <c r="BA18" s="682" t="s">
        <v>268</v>
      </c>
      <c r="BB18" s="682"/>
      <c r="BC18" s="682"/>
      <c r="BD18" s="682"/>
      <c r="BE18" s="682"/>
      <c r="BF18" s="682" t="s">
        <v>267</v>
      </c>
      <c r="BG18" s="682"/>
      <c r="BH18" s="682"/>
      <c r="BI18" s="682"/>
      <c r="BJ18" s="682"/>
      <c r="BK18" s="682" t="s">
        <v>266</v>
      </c>
      <c r="BL18" s="682"/>
      <c r="BM18" s="682"/>
      <c r="BN18" s="682"/>
      <c r="BO18" s="682"/>
      <c r="BP18" s="975" t="s">
        <v>245</v>
      </c>
      <c r="BQ18" s="682"/>
      <c r="BR18" s="682"/>
      <c r="BS18" s="682"/>
      <c r="BT18" s="682"/>
      <c r="BU18" s="682" t="s">
        <v>265</v>
      </c>
      <c r="BV18" s="682"/>
      <c r="BW18" s="682"/>
      <c r="BX18" s="682"/>
      <c r="BY18" s="682"/>
      <c r="BZ18" s="682" t="s">
        <v>264</v>
      </c>
      <c r="CA18" s="682"/>
      <c r="CB18" s="682"/>
      <c r="CC18" s="682"/>
      <c r="CD18" s="682"/>
      <c r="CE18" s="682" t="s">
        <v>263</v>
      </c>
      <c r="CF18" s="682"/>
      <c r="CG18" s="682"/>
      <c r="CH18" s="682"/>
      <c r="CI18" s="682"/>
      <c r="CJ18" s="682" t="s">
        <v>264</v>
      </c>
      <c r="CK18" s="682"/>
      <c r="CL18" s="682"/>
      <c r="CM18" s="682"/>
      <c r="CN18" s="682"/>
      <c r="CO18" s="682" t="s">
        <v>263</v>
      </c>
      <c r="CP18" s="682"/>
      <c r="CQ18" s="682"/>
      <c r="CR18" s="682"/>
      <c r="CS18" s="682"/>
      <c r="CT18" s="679"/>
      <c r="CU18" s="682"/>
      <c r="CV18" s="682"/>
      <c r="CW18" s="682"/>
      <c r="CX18" s="682"/>
      <c r="CY18" s="679" t="s">
        <v>262</v>
      </c>
      <c r="CZ18" s="682"/>
      <c r="DA18" s="682"/>
      <c r="DB18" s="682"/>
      <c r="DC18" s="682"/>
      <c r="DD18" s="682" t="s">
        <v>261</v>
      </c>
      <c r="DE18" s="682"/>
      <c r="DF18" s="682"/>
      <c r="DG18" s="682"/>
      <c r="DH18" s="682"/>
      <c r="DI18" s="682"/>
      <c r="DJ18" s="682"/>
      <c r="DK18" s="682"/>
      <c r="DL18" s="682"/>
      <c r="DM18" s="682" t="s">
        <v>260</v>
      </c>
      <c r="DN18" s="682"/>
      <c r="DO18" s="682"/>
      <c r="DP18" s="682"/>
      <c r="DQ18" s="682"/>
      <c r="DR18" s="682"/>
      <c r="DS18" s="682" t="s">
        <v>259</v>
      </c>
      <c r="DT18" s="682"/>
      <c r="DU18" s="682"/>
      <c r="DV18" s="682"/>
      <c r="DW18" s="682" t="s">
        <v>258</v>
      </c>
      <c r="DX18" s="682"/>
      <c r="DY18" s="682"/>
      <c r="DZ18" s="682"/>
      <c r="EA18" s="682" t="s">
        <v>257</v>
      </c>
      <c r="EB18" s="682"/>
      <c r="EC18" s="682"/>
      <c r="ED18" s="682"/>
    </row>
    <row r="19" spans="1:134" s="46" customFormat="1" ht="10.5">
      <c r="A19" s="682"/>
      <c r="B19" s="682"/>
      <c r="C19" s="682"/>
      <c r="D19" s="682"/>
      <c r="E19" s="682"/>
      <c r="F19" s="682"/>
      <c r="G19" s="682"/>
      <c r="H19" s="682"/>
      <c r="I19" s="682"/>
      <c r="J19" s="682"/>
      <c r="K19" s="677"/>
      <c r="L19" s="677" t="s">
        <v>256</v>
      </c>
      <c r="M19" s="678"/>
      <c r="N19" s="678"/>
      <c r="O19" s="678"/>
      <c r="P19" s="678"/>
      <c r="Q19" s="679"/>
      <c r="R19" s="677"/>
      <c r="S19" s="678"/>
      <c r="T19" s="678"/>
      <c r="U19" s="678"/>
      <c r="V19" s="679"/>
      <c r="W19" s="679" t="s">
        <v>140</v>
      </c>
      <c r="X19" s="682"/>
      <c r="Y19" s="682"/>
      <c r="Z19" s="682"/>
      <c r="AA19" s="679"/>
      <c r="AB19" s="682"/>
      <c r="AC19" s="682"/>
      <c r="AD19" s="682"/>
      <c r="AE19" s="682"/>
      <c r="AF19" s="679"/>
      <c r="AG19" s="682"/>
      <c r="AH19" s="682"/>
      <c r="AI19" s="677"/>
      <c r="AJ19" s="682"/>
      <c r="AK19" s="682"/>
      <c r="AL19" s="682"/>
      <c r="AM19" s="682"/>
      <c r="AN19" s="682" t="s">
        <v>47</v>
      </c>
      <c r="AO19" s="682"/>
      <c r="AP19" s="682"/>
      <c r="AQ19" s="682"/>
      <c r="AR19" s="682" t="s">
        <v>255</v>
      </c>
      <c r="AS19" s="682"/>
      <c r="AT19" s="682"/>
      <c r="AU19" s="682"/>
      <c r="AV19" s="682" t="s">
        <v>254</v>
      </c>
      <c r="AW19" s="682"/>
      <c r="AX19" s="682"/>
      <c r="AY19" s="682"/>
      <c r="AZ19" s="682"/>
      <c r="BA19" s="682" t="s">
        <v>253</v>
      </c>
      <c r="BB19" s="682"/>
      <c r="BC19" s="682"/>
      <c r="BD19" s="682"/>
      <c r="BE19" s="682"/>
      <c r="BF19" s="682" t="s">
        <v>252</v>
      </c>
      <c r="BG19" s="682"/>
      <c r="BH19" s="682"/>
      <c r="BI19" s="682"/>
      <c r="BJ19" s="682"/>
      <c r="BK19" s="682" t="s">
        <v>251</v>
      </c>
      <c r="BL19" s="682"/>
      <c r="BM19" s="682"/>
      <c r="BN19" s="682"/>
      <c r="BO19" s="682"/>
      <c r="BP19" s="682"/>
      <c r="BQ19" s="682"/>
      <c r="BR19" s="682"/>
      <c r="BS19" s="682"/>
      <c r="BT19" s="682"/>
      <c r="BU19" s="682"/>
      <c r="BV19" s="682"/>
      <c r="BW19" s="682"/>
      <c r="BX19" s="682"/>
      <c r="BY19" s="682"/>
      <c r="BZ19" s="682" t="s">
        <v>250</v>
      </c>
      <c r="CA19" s="682"/>
      <c r="CB19" s="682"/>
      <c r="CC19" s="682"/>
      <c r="CD19" s="682"/>
      <c r="CE19" s="682" t="s">
        <v>249</v>
      </c>
      <c r="CF19" s="682"/>
      <c r="CG19" s="682"/>
      <c r="CH19" s="682"/>
      <c r="CI19" s="682"/>
      <c r="CJ19" s="682" t="s">
        <v>250</v>
      </c>
      <c r="CK19" s="682"/>
      <c r="CL19" s="682"/>
      <c r="CM19" s="682"/>
      <c r="CN19" s="682"/>
      <c r="CO19" s="682" t="s">
        <v>249</v>
      </c>
      <c r="CP19" s="682"/>
      <c r="CQ19" s="682"/>
      <c r="CR19" s="682"/>
      <c r="CS19" s="682"/>
      <c r="CT19" s="679"/>
      <c r="CU19" s="682"/>
      <c r="CV19" s="682"/>
      <c r="CW19" s="682"/>
      <c r="CX19" s="682"/>
      <c r="CY19" s="679" t="s">
        <v>248</v>
      </c>
      <c r="CZ19" s="682"/>
      <c r="DA19" s="682"/>
      <c r="DB19" s="682"/>
      <c r="DC19" s="682"/>
      <c r="DD19" s="682" t="s">
        <v>247</v>
      </c>
      <c r="DE19" s="682"/>
      <c r="DF19" s="682"/>
      <c r="DG19" s="682"/>
      <c r="DH19" s="682"/>
      <c r="DI19" s="682"/>
      <c r="DJ19" s="682"/>
      <c r="DK19" s="682"/>
      <c r="DL19" s="682"/>
      <c r="DM19" s="682" t="s">
        <v>246</v>
      </c>
      <c r="DN19" s="682"/>
      <c r="DO19" s="682"/>
      <c r="DP19" s="682"/>
      <c r="DQ19" s="682"/>
      <c r="DR19" s="682"/>
      <c r="DS19" s="682" t="s">
        <v>245</v>
      </c>
      <c r="DT19" s="682"/>
      <c r="DU19" s="682"/>
      <c r="DV19" s="682"/>
      <c r="DW19" s="682"/>
      <c r="DX19" s="682"/>
      <c r="DY19" s="682"/>
      <c r="DZ19" s="682"/>
      <c r="EA19" s="682" t="s">
        <v>244</v>
      </c>
      <c r="EB19" s="682"/>
      <c r="EC19" s="682"/>
      <c r="ED19" s="682"/>
    </row>
    <row r="20" spans="1:134" s="46" customFormat="1" ht="10.5">
      <c r="A20" s="682"/>
      <c r="B20" s="682"/>
      <c r="C20" s="682"/>
      <c r="D20" s="682"/>
      <c r="E20" s="682"/>
      <c r="F20" s="682"/>
      <c r="G20" s="682"/>
      <c r="H20" s="682"/>
      <c r="I20" s="682"/>
      <c r="J20" s="682"/>
      <c r="K20" s="677"/>
      <c r="L20" s="677" t="s">
        <v>243</v>
      </c>
      <c r="M20" s="678"/>
      <c r="N20" s="678"/>
      <c r="O20" s="678"/>
      <c r="P20" s="678"/>
      <c r="Q20" s="679"/>
      <c r="R20" s="677"/>
      <c r="S20" s="678"/>
      <c r="T20" s="678"/>
      <c r="U20" s="678"/>
      <c r="V20" s="679"/>
      <c r="W20" s="679"/>
      <c r="X20" s="682"/>
      <c r="Y20" s="682"/>
      <c r="Z20" s="682"/>
      <c r="AA20" s="679"/>
      <c r="AB20" s="682"/>
      <c r="AC20" s="682"/>
      <c r="AD20" s="682"/>
      <c r="AE20" s="682"/>
      <c r="AF20" s="679"/>
      <c r="AG20" s="682"/>
      <c r="AH20" s="682"/>
      <c r="AI20" s="677"/>
      <c r="AJ20" s="682"/>
      <c r="AK20" s="682"/>
      <c r="AL20" s="682"/>
      <c r="AM20" s="682"/>
      <c r="AN20" s="682"/>
      <c r="AO20" s="682"/>
      <c r="AP20" s="682"/>
      <c r="AQ20" s="682"/>
      <c r="AR20" s="682" t="s">
        <v>242</v>
      </c>
      <c r="AS20" s="682"/>
      <c r="AT20" s="682"/>
      <c r="AU20" s="682"/>
      <c r="AV20" s="682" t="s">
        <v>239</v>
      </c>
      <c r="AW20" s="682"/>
      <c r="AX20" s="682"/>
      <c r="AY20" s="682"/>
      <c r="AZ20" s="682"/>
      <c r="BA20" s="682" t="s">
        <v>241</v>
      </c>
      <c r="BB20" s="682"/>
      <c r="BC20" s="682"/>
      <c r="BD20" s="682"/>
      <c r="BE20" s="682"/>
      <c r="BF20" s="682" t="s">
        <v>240</v>
      </c>
      <c r="BG20" s="682"/>
      <c r="BH20" s="682"/>
      <c r="BI20" s="682"/>
      <c r="BJ20" s="682"/>
      <c r="BK20" s="682" t="s">
        <v>221</v>
      </c>
      <c r="BL20" s="682"/>
      <c r="BM20" s="682"/>
      <c r="BN20" s="682"/>
      <c r="BO20" s="682"/>
      <c r="BP20" s="682"/>
      <c r="BQ20" s="682"/>
      <c r="BR20" s="682"/>
      <c r="BS20" s="682"/>
      <c r="BT20" s="682"/>
      <c r="BU20" s="682"/>
      <c r="BV20" s="682"/>
      <c r="BW20" s="682"/>
      <c r="BX20" s="682"/>
      <c r="BY20" s="682"/>
      <c r="BZ20" s="682" t="s">
        <v>239</v>
      </c>
      <c r="CA20" s="682"/>
      <c r="CB20" s="682"/>
      <c r="CC20" s="682"/>
      <c r="CD20" s="682"/>
      <c r="CE20" s="682" t="s">
        <v>238</v>
      </c>
      <c r="CF20" s="682"/>
      <c r="CG20" s="682"/>
      <c r="CH20" s="682"/>
      <c r="CI20" s="682"/>
      <c r="CJ20" s="682" t="s">
        <v>239</v>
      </c>
      <c r="CK20" s="682"/>
      <c r="CL20" s="682"/>
      <c r="CM20" s="682"/>
      <c r="CN20" s="682"/>
      <c r="CO20" s="682" t="s">
        <v>238</v>
      </c>
      <c r="CP20" s="682"/>
      <c r="CQ20" s="682"/>
      <c r="CR20" s="682"/>
      <c r="CS20" s="682"/>
      <c r="CT20" s="679"/>
      <c r="CU20" s="682"/>
      <c r="CV20" s="682"/>
      <c r="CW20" s="682"/>
      <c r="CX20" s="682"/>
      <c r="CY20" s="679"/>
      <c r="CZ20" s="682"/>
      <c r="DA20" s="682"/>
      <c r="DB20" s="682"/>
      <c r="DC20" s="682"/>
      <c r="DD20" s="682" t="s">
        <v>237</v>
      </c>
      <c r="DE20" s="682"/>
      <c r="DF20" s="682"/>
      <c r="DG20" s="682"/>
      <c r="DH20" s="682"/>
      <c r="DI20" s="682"/>
      <c r="DJ20" s="682"/>
      <c r="DK20" s="682"/>
      <c r="DL20" s="682"/>
      <c r="DM20" s="682" t="s">
        <v>236</v>
      </c>
      <c r="DN20" s="682"/>
      <c r="DO20" s="682"/>
      <c r="DP20" s="682"/>
      <c r="DQ20" s="682"/>
      <c r="DR20" s="682"/>
      <c r="DS20" s="682"/>
      <c r="DT20" s="682"/>
      <c r="DU20" s="682"/>
      <c r="DV20" s="682"/>
      <c r="DW20" s="682"/>
      <c r="DX20" s="682"/>
      <c r="DY20" s="682"/>
      <c r="DZ20" s="682"/>
      <c r="EA20" s="682" t="s">
        <v>138</v>
      </c>
      <c r="EB20" s="682"/>
      <c r="EC20" s="682"/>
      <c r="ED20" s="682"/>
    </row>
    <row r="21" spans="1:134" s="46" customFormat="1" ht="10.5">
      <c r="A21" s="682"/>
      <c r="B21" s="682"/>
      <c r="C21" s="682"/>
      <c r="D21" s="682"/>
      <c r="E21" s="682"/>
      <c r="F21" s="682"/>
      <c r="G21" s="682"/>
      <c r="H21" s="682"/>
      <c r="I21" s="682"/>
      <c r="J21" s="682"/>
      <c r="K21" s="677"/>
      <c r="L21" s="677"/>
      <c r="M21" s="678"/>
      <c r="N21" s="678"/>
      <c r="O21" s="678"/>
      <c r="P21" s="678"/>
      <c r="Q21" s="679"/>
      <c r="R21" s="677"/>
      <c r="S21" s="678"/>
      <c r="T21" s="678"/>
      <c r="U21" s="678"/>
      <c r="V21" s="679"/>
      <c r="W21" s="679"/>
      <c r="X21" s="682"/>
      <c r="Y21" s="682"/>
      <c r="Z21" s="682"/>
      <c r="AA21" s="679"/>
      <c r="AB21" s="682"/>
      <c r="AC21" s="682"/>
      <c r="AD21" s="682"/>
      <c r="AE21" s="682"/>
      <c r="AF21" s="679"/>
      <c r="AG21" s="682"/>
      <c r="AH21" s="682"/>
      <c r="AI21" s="677"/>
      <c r="AJ21" s="682"/>
      <c r="AK21" s="682"/>
      <c r="AL21" s="682"/>
      <c r="AM21" s="682"/>
      <c r="AN21" s="682"/>
      <c r="AO21" s="682"/>
      <c r="AP21" s="682"/>
      <c r="AQ21" s="682"/>
      <c r="AR21" s="682"/>
      <c r="AS21" s="682"/>
      <c r="AT21" s="682"/>
      <c r="AU21" s="682"/>
      <c r="AV21" s="682" t="s">
        <v>235</v>
      </c>
      <c r="AW21" s="682"/>
      <c r="AX21" s="682"/>
      <c r="AY21" s="682"/>
      <c r="AZ21" s="682"/>
      <c r="BA21" s="682" t="s">
        <v>234</v>
      </c>
      <c r="BB21" s="682"/>
      <c r="BC21" s="682"/>
      <c r="BD21" s="682"/>
      <c r="BE21" s="682"/>
      <c r="BF21" s="682" t="s">
        <v>233</v>
      </c>
      <c r="BG21" s="682"/>
      <c r="BH21" s="682"/>
      <c r="BI21" s="682"/>
      <c r="BJ21" s="682"/>
      <c r="BK21" s="682"/>
      <c r="BL21" s="682"/>
      <c r="BM21" s="682"/>
      <c r="BN21" s="682"/>
      <c r="BO21" s="682"/>
      <c r="BP21" s="682"/>
      <c r="BQ21" s="682"/>
      <c r="BR21" s="682"/>
      <c r="BS21" s="682"/>
      <c r="BT21" s="682"/>
      <c r="BU21" s="682"/>
      <c r="BV21" s="682"/>
      <c r="BW21" s="682"/>
      <c r="BX21" s="682"/>
      <c r="BY21" s="682"/>
      <c r="BZ21" s="682" t="s">
        <v>232</v>
      </c>
      <c r="CA21" s="682"/>
      <c r="CB21" s="682"/>
      <c r="CC21" s="682"/>
      <c r="CD21" s="682"/>
      <c r="CE21" s="682" t="s">
        <v>231</v>
      </c>
      <c r="CF21" s="682"/>
      <c r="CG21" s="682"/>
      <c r="CH21" s="682"/>
      <c r="CI21" s="682"/>
      <c r="CJ21" s="682" t="s">
        <v>232</v>
      </c>
      <c r="CK21" s="682"/>
      <c r="CL21" s="682"/>
      <c r="CM21" s="682"/>
      <c r="CN21" s="682"/>
      <c r="CO21" s="682" t="s">
        <v>231</v>
      </c>
      <c r="CP21" s="682"/>
      <c r="CQ21" s="682"/>
      <c r="CR21" s="682"/>
      <c r="CS21" s="682"/>
      <c r="CT21" s="679"/>
      <c r="CU21" s="682"/>
      <c r="CV21" s="682"/>
      <c r="CW21" s="682"/>
      <c r="CX21" s="682"/>
      <c r="CY21" s="679"/>
      <c r="CZ21" s="682"/>
      <c r="DA21" s="682"/>
      <c r="DB21" s="682"/>
      <c r="DC21" s="682"/>
      <c r="DD21" s="682" t="s">
        <v>230</v>
      </c>
      <c r="DE21" s="682"/>
      <c r="DF21" s="682"/>
      <c r="DG21" s="682"/>
      <c r="DH21" s="682"/>
      <c r="DI21" s="682"/>
      <c r="DJ21" s="682"/>
      <c r="DK21" s="682"/>
      <c r="DL21" s="682"/>
      <c r="DM21" s="682"/>
      <c r="DN21" s="682"/>
      <c r="DO21" s="682"/>
      <c r="DP21" s="682"/>
      <c r="DQ21" s="682"/>
      <c r="DR21" s="682"/>
      <c r="DS21" s="682"/>
      <c r="DT21" s="682"/>
      <c r="DU21" s="682"/>
      <c r="DV21" s="682"/>
      <c r="DW21" s="682"/>
      <c r="DX21" s="682"/>
      <c r="DY21" s="682"/>
      <c r="DZ21" s="682"/>
      <c r="EA21" s="682"/>
      <c r="EB21" s="682"/>
      <c r="EC21" s="682"/>
      <c r="ED21" s="682"/>
    </row>
    <row r="22" spans="1:134" s="46" customFormat="1" ht="10.5">
      <c r="A22" s="682"/>
      <c r="B22" s="682"/>
      <c r="C22" s="682"/>
      <c r="D22" s="682"/>
      <c r="E22" s="682"/>
      <c r="F22" s="682"/>
      <c r="G22" s="682"/>
      <c r="H22" s="682"/>
      <c r="I22" s="682"/>
      <c r="J22" s="682"/>
      <c r="K22" s="677"/>
      <c r="L22" s="677"/>
      <c r="M22" s="678"/>
      <c r="N22" s="678"/>
      <c r="O22" s="678"/>
      <c r="P22" s="678"/>
      <c r="Q22" s="679"/>
      <c r="R22" s="677"/>
      <c r="S22" s="678"/>
      <c r="T22" s="678"/>
      <c r="U22" s="678"/>
      <c r="V22" s="679"/>
      <c r="W22" s="679"/>
      <c r="X22" s="682"/>
      <c r="Y22" s="682"/>
      <c r="Z22" s="682"/>
      <c r="AA22" s="679"/>
      <c r="AB22" s="682"/>
      <c r="AC22" s="682"/>
      <c r="AD22" s="682"/>
      <c r="AE22" s="682"/>
      <c r="AF22" s="679"/>
      <c r="AG22" s="682"/>
      <c r="AH22" s="682"/>
      <c r="AI22" s="677"/>
      <c r="AJ22" s="682"/>
      <c r="AK22" s="682"/>
      <c r="AL22" s="682"/>
      <c r="AM22" s="682"/>
      <c r="AN22" s="682"/>
      <c r="AO22" s="682"/>
      <c r="AP22" s="682"/>
      <c r="AQ22" s="682"/>
      <c r="AR22" s="682"/>
      <c r="AS22" s="682"/>
      <c r="AT22" s="682"/>
      <c r="AU22" s="682"/>
      <c r="AV22" s="682" t="s">
        <v>221</v>
      </c>
      <c r="AW22" s="682"/>
      <c r="AX22" s="682"/>
      <c r="AY22" s="682"/>
      <c r="AZ22" s="682"/>
      <c r="BA22" s="682" t="s">
        <v>221</v>
      </c>
      <c r="BB22" s="682"/>
      <c r="BC22" s="682"/>
      <c r="BD22" s="682"/>
      <c r="BE22" s="682"/>
      <c r="BF22" s="682" t="s">
        <v>229</v>
      </c>
      <c r="BG22" s="682"/>
      <c r="BH22" s="682"/>
      <c r="BI22" s="682"/>
      <c r="BJ22" s="682"/>
      <c r="BK22" s="682"/>
      <c r="BL22" s="682"/>
      <c r="BM22" s="682"/>
      <c r="BN22" s="682"/>
      <c r="BO22" s="682"/>
      <c r="BP22" s="682"/>
      <c r="BQ22" s="682"/>
      <c r="BR22" s="682"/>
      <c r="BS22" s="682"/>
      <c r="BT22" s="682"/>
      <c r="BU22" s="682"/>
      <c r="BV22" s="682"/>
      <c r="BW22" s="682"/>
      <c r="BX22" s="682"/>
      <c r="BY22" s="682"/>
      <c r="BZ22" s="682"/>
      <c r="CA22" s="682"/>
      <c r="CB22" s="682"/>
      <c r="CC22" s="682"/>
      <c r="CD22" s="682"/>
      <c r="CE22" s="682" t="s">
        <v>228</v>
      </c>
      <c r="CF22" s="682"/>
      <c r="CG22" s="682"/>
      <c r="CH22" s="682"/>
      <c r="CI22" s="682"/>
      <c r="CJ22" s="682"/>
      <c r="CK22" s="682"/>
      <c r="CL22" s="682"/>
      <c r="CM22" s="682"/>
      <c r="CN22" s="682"/>
      <c r="CO22" s="682" t="s">
        <v>228</v>
      </c>
      <c r="CP22" s="682"/>
      <c r="CQ22" s="682"/>
      <c r="CR22" s="682"/>
      <c r="CS22" s="682"/>
      <c r="CT22" s="679"/>
      <c r="CU22" s="682"/>
      <c r="CV22" s="682"/>
      <c r="CW22" s="682"/>
      <c r="CX22" s="682"/>
      <c r="CY22" s="679"/>
      <c r="CZ22" s="682"/>
      <c r="DA22" s="682"/>
      <c r="DB22" s="682"/>
      <c r="DC22" s="682"/>
      <c r="DD22" s="682" t="s">
        <v>227</v>
      </c>
      <c r="DE22" s="682"/>
      <c r="DF22" s="682"/>
      <c r="DG22" s="682"/>
      <c r="DH22" s="682"/>
      <c r="DI22" s="682"/>
      <c r="DJ22" s="682"/>
      <c r="DK22" s="682"/>
      <c r="DL22" s="682"/>
      <c r="DM22" s="682"/>
      <c r="DN22" s="682"/>
      <c r="DO22" s="682"/>
      <c r="DP22" s="682"/>
      <c r="DQ22" s="682"/>
      <c r="DR22" s="682"/>
      <c r="DS22" s="682"/>
      <c r="DT22" s="682"/>
      <c r="DU22" s="682"/>
      <c r="DV22" s="682"/>
      <c r="DW22" s="682"/>
      <c r="DX22" s="682"/>
      <c r="DY22" s="682"/>
      <c r="DZ22" s="682"/>
      <c r="EA22" s="682"/>
      <c r="EB22" s="682"/>
      <c r="EC22" s="682"/>
      <c r="ED22" s="682"/>
    </row>
    <row r="23" spans="1:134" s="46" customFormat="1" ht="10.5">
      <c r="A23" s="682"/>
      <c r="B23" s="682"/>
      <c r="C23" s="682"/>
      <c r="D23" s="682"/>
      <c r="E23" s="682"/>
      <c r="F23" s="682"/>
      <c r="G23" s="682"/>
      <c r="H23" s="682"/>
      <c r="I23" s="682"/>
      <c r="J23" s="682"/>
      <c r="K23" s="677"/>
      <c r="L23" s="677"/>
      <c r="M23" s="678"/>
      <c r="N23" s="678"/>
      <c r="O23" s="678"/>
      <c r="P23" s="678"/>
      <c r="Q23" s="679"/>
      <c r="R23" s="677"/>
      <c r="S23" s="678"/>
      <c r="T23" s="678"/>
      <c r="U23" s="678"/>
      <c r="V23" s="679"/>
      <c r="W23" s="679"/>
      <c r="X23" s="682"/>
      <c r="Y23" s="682"/>
      <c r="Z23" s="682"/>
      <c r="AA23" s="679"/>
      <c r="AB23" s="682"/>
      <c r="AC23" s="682"/>
      <c r="AD23" s="682"/>
      <c r="AE23" s="682"/>
      <c r="AF23" s="679"/>
      <c r="AG23" s="682"/>
      <c r="AH23" s="682"/>
      <c r="AI23" s="677"/>
      <c r="AJ23" s="682"/>
      <c r="AK23" s="682"/>
      <c r="AL23" s="682"/>
      <c r="AM23" s="682"/>
      <c r="AN23" s="682"/>
      <c r="AO23" s="682"/>
      <c r="AP23" s="682"/>
      <c r="AQ23" s="682"/>
      <c r="AR23" s="682"/>
      <c r="AS23" s="682"/>
      <c r="AT23" s="682"/>
      <c r="AU23" s="682"/>
      <c r="AV23" s="682"/>
      <c r="AW23" s="682"/>
      <c r="AX23" s="682"/>
      <c r="AY23" s="682"/>
      <c r="AZ23" s="682"/>
      <c r="BA23" s="682"/>
      <c r="BB23" s="682"/>
      <c r="BC23" s="682"/>
      <c r="BD23" s="682"/>
      <c r="BE23" s="682"/>
      <c r="BF23" s="682" t="s">
        <v>226</v>
      </c>
      <c r="BG23" s="682"/>
      <c r="BH23" s="682"/>
      <c r="BI23" s="682"/>
      <c r="BJ23" s="682"/>
      <c r="BK23" s="682"/>
      <c r="BL23" s="682"/>
      <c r="BM23" s="682"/>
      <c r="BN23" s="682"/>
      <c r="BO23" s="682"/>
      <c r="BP23" s="682"/>
      <c r="BQ23" s="682"/>
      <c r="BR23" s="682"/>
      <c r="BS23" s="682"/>
      <c r="BT23" s="682"/>
      <c r="BU23" s="682"/>
      <c r="BV23" s="682"/>
      <c r="BW23" s="682"/>
      <c r="BX23" s="682"/>
      <c r="BY23" s="682"/>
      <c r="BZ23" s="682"/>
      <c r="CA23" s="682"/>
      <c r="CB23" s="682"/>
      <c r="CC23" s="682"/>
      <c r="CD23" s="682"/>
      <c r="CE23" s="682" t="s">
        <v>225</v>
      </c>
      <c r="CF23" s="682"/>
      <c r="CG23" s="682"/>
      <c r="CH23" s="682"/>
      <c r="CI23" s="682"/>
      <c r="CJ23" s="682"/>
      <c r="CK23" s="682"/>
      <c r="CL23" s="682"/>
      <c r="CM23" s="682"/>
      <c r="CN23" s="682"/>
      <c r="CO23" s="682" t="s">
        <v>225</v>
      </c>
      <c r="CP23" s="682"/>
      <c r="CQ23" s="682"/>
      <c r="CR23" s="682"/>
      <c r="CS23" s="682"/>
      <c r="CT23" s="679"/>
      <c r="CU23" s="682"/>
      <c r="CV23" s="682"/>
      <c r="CW23" s="682"/>
      <c r="CX23" s="682"/>
      <c r="CY23" s="679"/>
      <c r="CZ23" s="682"/>
      <c r="DA23" s="682"/>
      <c r="DB23" s="682"/>
      <c r="DC23" s="682"/>
      <c r="DD23" s="682" t="s">
        <v>224</v>
      </c>
      <c r="DE23" s="682"/>
      <c r="DF23" s="682"/>
      <c r="DG23" s="682"/>
      <c r="DH23" s="682"/>
      <c r="DI23" s="682"/>
      <c r="DJ23" s="682"/>
      <c r="DK23" s="682"/>
      <c r="DL23" s="682"/>
      <c r="DM23" s="682"/>
      <c r="DN23" s="682"/>
      <c r="DO23" s="682"/>
      <c r="DP23" s="682"/>
      <c r="DQ23" s="682"/>
      <c r="DR23" s="682"/>
      <c r="DS23" s="682"/>
      <c r="DT23" s="682"/>
      <c r="DU23" s="682"/>
      <c r="DV23" s="682"/>
      <c r="DW23" s="682"/>
      <c r="DX23" s="682"/>
      <c r="DY23" s="682"/>
      <c r="DZ23" s="682"/>
      <c r="EA23" s="682"/>
      <c r="EB23" s="682"/>
      <c r="EC23" s="682"/>
      <c r="ED23" s="682"/>
    </row>
    <row r="24" spans="1:134" s="46" customFormat="1" ht="10.5">
      <c r="A24" s="682"/>
      <c r="B24" s="682"/>
      <c r="C24" s="682"/>
      <c r="D24" s="682"/>
      <c r="E24" s="682"/>
      <c r="F24" s="682"/>
      <c r="G24" s="682"/>
      <c r="H24" s="682"/>
      <c r="I24" s="682"/>
      <c r="J24" s="682"/>
      <c r="K24" s="677"/>
      <c r="L24" s="677"/>
      <c r="M24" s="678"/>
      <c r="N24" s="678"/>
      <c r="O24" s="678"/>
      <c r="P24" s="678"/>
      <c r="Q24" s="679"/>
      <c r="R24" s="677"/>
      <c r="S24" s="678"/>
      <c r="T24" s="678"/>
      <c r="U24" s="678"/>
      <c r="V24" s="679"/>
      <c r="W24" s="679"/>
      <c r="X24" s="682"/>
      <c r="Y24" s="682"/>
      <c r="Z24" s="682"/>
      <c r="AA24" s="679"/>
      <c r="AB24" s="682"/>
      <c r="AC24" s="682"/>
      <c r="AD24" s="682"/>
      <c r="AE24" s="682"/>
      <c r="AF24" s="679"/>
      <c r="AG24" s="682"/>
      <c r="AH24" s="682"/>
      <c r="AI24" s="677"/>
      <c r="AJ24" s="682"/>
      <c r="AK24" s="682"/>
      <c r="AL24" s="682"/>
      <c r="AM24" s="682"/>
      <c r="AN24" s="682"/>
      <c r="AO24" s="682"/>
      <c r="AP24" s="682"/>
      <c r="AQ24" s="682"/>
      <c r="AR24" s="682"/>
      <c r="AS24" s="682"/>
      <c r="AT24" s="682"/>
      <c r="AU24" s="682"/>
      <c r="AV24" s="682"/>
      <c r="AW24" s="682"/>
      <c r="AX24" s="682"/>
      <c r="AY24" s="682"/>
      <c r="AZ24" s="682"/>
      <c r="BA24" s="682"/>
      <c r="BB24" s="682"/>
      <c r="BC24" s="682"/>
      <c r="BD24" s="682"/>
      <c r="BE24" s="682"/>
      <c r="BF24" s="682" t="s">
        <v>223</v>
      </c>
      <c r="BG24" s="682"/>
      <c r="BH24" s="682"/>
      <c r="BI24" s="682"/>
      <c r="BJ24" s="682"/>
      <c r="BK24" s="682"/>
      <c r="BL24" s="682"/>
      <c r="BM24" s="682"/>
      <c r="BN24" s="682"/>
      <c r="BO24" s="682"/>
      <c r="BP24" s="682"/>
      <c r="BQ24" s="682"/>
      <c r="BR24" s="682"/>
      <c r="BS24" s="682"/>
      <c r="BT24" s="682"/>
      <c r="BU24" s="682"/>
      <c r="BV24" s="682"/>
      <c r="BW24" s="682"/>
      <c r="BX24" s="682"/>
      <c r="BY24" s="682"/>
      <c r="BZ24" s="682"/>
      <c r="CA24" s="682"/>
      <c r="CB24" s="682"/>
      <c r="CC24" s="682"/>
      <c r="CD24" s="682"/>
      <c r="CE24" s="682"/>
      <c r="CF24" s="682"/>
      <c r="CG24" s="682"/>
      <c r="CH24" s="682"/>
      <c r="CI24" s="682"/>
      <c r="CJ24" s="682"/>
      <c r="CK24" s="682"/>
      <c r="CL24" s="682"/>
      <c r="CM24" s="682"/>
      <c r="CN24" s="682"/>
      <c r="CO24" s="682"/>
      <c r="CP24" s="682"/>
      <c r="CQ24" s="682"/>
      <c r="CR24" s="682"/>
      <c r="CS24" s="682"/>
      <c r="CT24" s="679"/>
      <c r="CU24" s="682"/>
      <c r="CV24" s="682"/>
      <c r="CW24" s="682"/>
      <c r="CX24" s="682"/>
      <c r="CY24" s="679"/>
      <c r="CZ24" s="682"/>
      <c r="DA24" s="682"/>
      <c r="DB24" s="682"/>
      <c r="DC24" s="682"/>
      <c r="DD24" s="682" t="s">
        <v>222</v>
      </c>
      <c r="DE24" s="682"/>
      <c r="DF24" s="682"/>
      <c r="DG24" s="682"/>
      <c r="DH24" s="682"/>
      <c r="DI24" s="682"/>
      <c r="DJ24" s="682"/>
      <c r="DK24" s="682"/>
      <c r="DL24" s="682"/>
      <c r="DM24" s="682"/>
      <c r="DN24" s="682"/>
      <c r="DO24" s="682"/>
      <c r="DP24" s="682"/>
      <c r="DQ24" s="682"/>
      <c r="DR24" s="682"/>
      <c r="DS24" s="682"/>
      <c r="DT24" s="682"/>
      <c r="DU24" s="682"/>
      <c r="DV24" s="682"/>
      <c r="DW24" s="682"/>
      <c r="DX24" s="682"/>
      <c r="DY24" s="682"/>
      <c r="DZ24" s="682"/>
      <c r="EA24" s="682"/>
      <c r="EB24" s="682"/>
      <c r="EC24" s="682"/>
      <c r="ED24" s="682"/>
    </row>
    <row r="25" spans="1:134" s="46" customFormat="1" ht="10.5">
      <c r="A25" s="682"/>
      <c r="B25" s="682"/>
      <c r="C25" s="682"/>
      <c r="D25" s="682"/>
      <c r="E25" s="682"/>
      <c r="F25" s="682"/>
      <c r="G25" s="682"/>
      <c r="H25" s="682"/>
      <c r="I25" s="682"/>
      <c r="J25" s="682"/>
      <c r="K25" s="677"/>
      <c r="L25" s="677"/>
      <c r="M25" s="678"/>
      <c r="N25" s="678"/>
      <c r="O25" s="678"/>
      <c r="P25" s="678"/>
      <c r="Q25" s="679"/>
      <c r="R25" s="677"/>
      <c r="S25" s="678"/>
      <c r="T25" s="678"/>
      <c r="U25" s="678"/>
      <c r="V25" s="679"/>
      <c r="W25" s="679"/>
      <c r="X25" s="682"/>
      <c r="Y25" s="682"/>
      <c r="Z25" s="682"/>
      <c r="AA25" s="679"/>
      <c r="AB25" s="682"/>
      <c r="AC25" s="682"/>
      <c r="AD25" s="682"/>
      <c r="AE25" s="682"/>
      <c r="AF25" s="679"/>
      <c r="AG25" s="682"/>
      <c r="AH25" s="682"/>
      <c r="AI25" s="682"/>
      <c r="AJ25" s="682"/>
      <c r="AK25" s="682"/>
      <c r="AL25" s="682"/>
      <c r="AM25" s="682"/>
      <c r="AN25" s="682"/>
      <c r="AO25" s="682"/>
      <c r="AP25" s="682"/>
      <c r="AQ25" s="682"/>
      <c r="AR25" s="682"/>
      <c r="AS25" s="682"/>
      <c r="AT25" s="682"/>
      <c r="AU25" s="682"/>
      <c r="AV25" s="682"/>
      <c r="AW25" s="682"/>
      <c r="AX25" s="682"/>
      <c r="AY25" s="682"/>
      <c r="AZ25" s="682"/>
      <c r="BA25" s="682"/>
      <c r="BB25" s="682"/>
      <c r="BC25" s="682"/>
      <c r="BD25" s="682"/>
      <c r="BE25" s="682"/>
      <c r="BF25" s="682" t="s">
        <v>221</v>
      </c>
      <c r="BG25" s="682"/>
      <c r="BH25" s="682"/>
      <c r="BI25" s="682"/>
      <c r="BJ25" s="682"/>
      <c r="BK25" s="682"/>
      <c r="BL25" s="682"/>
      <c r="BM25" s="682"/>
      <c r="BN25" s="682"/>
      <c r="BO25" s="682"/>
      <c r="BP25" s="682"/>
      <c r="BQ25" s="682"/>
      <c r="BR25" s="682"/>
      <c r="BS25" s="682"/>
      <c r="BT25" s="682"/>
      <c r="BU25" s="682"/>
      <c r="BV25" s="682"/>
      <c r="BW25" s="682"/>
      <c r="BX25" s="682"/>
      <c r="BY25" s="682"/>
      <c r="BZ25" s="682"/>
      <c r="CA25" s="682"/>
      <c r="CB25" s="682"/>
      <c r="CC25" s="682"/>
      <c r="CD25" s="682"/>
      <c r="CE25" s="682"/>
      <c r="CF25" s="682"/>
      <c r="CG25" s="682"/>
      <c r="CH25" s="682"/>
      <c r="CI25" s="682"/>
      <c r="CJ25" s="682"/>
      <c r="CK25" s="682"/>
      <c r="CL25" s="682"/>
      <c r="CM25" s="682"/>
      <c r="CN25" s="682"/>
      <c r="CO25" s="682"/>
      <c r="CP25" s="682"/>
      <c r="CQ25" s="682"/>
      <c r="CR25" s="682"/>
      <c r="CS25" s="682"/>
      <c r="CT25" s="679"/>
      <c r="CU25" s="682"/>
      <c r="CV25" s="682"/>
      <c r="CW25" s="682"/>
      <c r="CX25" s="682"/>
      <c r="CY25" s="679"/>
      <c r="CZ25" s="682"/>
      <c r="DA25" s="682"/>
      <c r="DB25" s="682"/>
      <c r="DC25" s="682"/>
      <c r="DD25" s="682"/>
      <c r="DE25" s="682"/>
      <c r="DF25" s="682"/>
      <c r="DG25" s="682"/>
      <c r="DH25" s="682"/>
      <c r="DI25" s="682"/>
      <c r="DJ25" s="682"/>
      <c r="DK25" s="682"/>
      <c r="DL25" s="682"/>
      <c r="DM25" s="682"/>
      <c r="DN25" s="682"/>
      <c r="DO25" s="682"/>
      <c r="DP25" s="682"/>
      <c r="DQ25" s="682"/>
      <c r="DR25" s="682"/>
      <c r="DS25" s="682"/>
      <c r="DT25" s="682"/>
      <c r="DU25" s="682"/>
      <c r="DV25" s="682"/>
      <c r="DW25" s="682"/>
      <c r="DX25" s="682"/>
      <c r="DY25" s="682"/>
      <c r="DZ25" s="682"/>
      <c r="EA25" s="682"/>
      <c r="EB25" s="682"/>
      <c r="EC25" s="682"/>
      <c r="ED25" s="682"/>
    </row>
    <row r="26" spans="1:134" s="46" customFormat="1" ht="79.5" customHeight="1">
      <c r="A26" s="946">
        <v>1</v>
      </c>
      <c r="B26" s="948"/>
      <c r="C26" s="949" t="s">
        <v>616</v>
      </c>
      <c r="D26" s="950"/>
      <c r="E26" s="950"/>
      <c r="F26" s="950"/>
      <c r="G26" s="950"/>
      <c r="H26" s="950"/>
      <c r="I26" s="950"/>
      <c r="J26" s="950"/>
      <c r="K26" s="951"/>
      <c r="L26" s="943" t="s">
        <v>580</v>
      </c>
      <c r="M26" s="944"/>
      <c r="N26" s="944"/>
      <c r="O26" s="944"/>
      <c r="P26" s="944"/>
      <c r="Q26" s="945"/>
      <c r="R26" s="943" t="s">
        <v>680</v>
      </c>
      <c r="S26" s="944"/>
      <c r="T26" s="944"/>
      <c r="U26" s="944"/>
      <c r="V26" s="945"/>
      <c r="W26" s="940"/>
      <c r="X26" s="941"/>
      <c r="Y26" s="941"/>
      <c r="Z26" s="942"/>
      <c r="AA26" s="940"/>
      <c r="AB26" s="941"/>
      <c r="AC26" s="941"/>
      <c r="AD26" s="941"/>
      <c r="AE26" s="942"/>
      <c r="AF26" s="940"/>
      <c r="AG26" s="941"/>
      <c r="AH26" s="941"/>
      <c r="AI26" s="942"/>
      <c r="AJ26" s="940"/>
      <c r="AK26" s="941"/>
      <c r="AL26" s="941"/>
      <c r="AM26" s="942"/>
      <c r="AN26" s="946">
        <v>2017</v>
      </c>
      <c r="AO26" s="947"/>
      <c r="AP26" s="947"/>
      <c r="AQ26" s="948"/>
      <c r="AR26" s="943" t="s">
        <v>685</v>
      </c>
      <c r="AS26" s="944"/>
      <c r="AT26" s="944"/>
      <c r="AU26" s="945"/>
      <c r="AV26" s="946" t="s">
        <v>578</v>
      </c>
      <c r="AW26" s="947"/>
      <c r="AX26" s="947"/>
      <c r="AY26" s="947"/>
      <c r="AZ26" s="948"/>
      <c r="BA26" s="946" t="s">
        <v>578</v>
      </c>
      <c r="BB26" s="947"/>
      <c r="BC26" s="947"/>
      <c r="BD26" s="947"/>
      <c r="BE26" s="948"/>
      <c r="BF26" s="943" t="s">
        <v>577</v>
      </c>
      <c r="BG26" s="944"/>
      <c r="BH26" s="944"/>
      <c r="BI26" s="944"/>
      <c r="BJ26" s="945"/>
      <c r="BK26" s="943" t="s">
        <v>577</v>
      </c>
      <c r="BL26" s="944"/>
      <c r="BM26" s="944"/>
      <c r="BN26" s="944"/>
      <c r="BO26" s="945"/>
      <c r="BP26" s="937">
        <v>0</v>
      </c>
      <c r="BQ26" s="938"/>
      <c r="BR26" s="938"/>
      <c r="BS26" s="938"/>
      <c r="BT26" s="939"/>
      <c r="BU26" s="937">
        <v>0</v>
      </c>
      <c r="BV26" s="938"/>
      <c r="BW26" s="938"/>
      <c r="BX26" s="938"/>
      <c r="BY26" s="939"/>
      <c r="BZ26" s="926">
        <f>8.34+1.2</f>
        <v>9.54</v>
      </c>
      <c r="CA26" s="927"/>
      <c r="CB26" s="927"/>
      <c r="CC26" s="927"/>
      <c r="CD26" s="928"/>
      <c r="CE26" s="940"/>
      <c r="CF26" s="941"/>
      <c r="CG26" s="941"/>
      <c r="CH26" s="941"/>
      <c r="CI26" s="942"/>
      <c r="CJ26" s="934" t="s">
        <v>576</v>
      </c>
      <c r="CK26" s="935"/>
      <c r="CL26" s="935"/>
      <c r="CM26" s="935"/>
      <c r="CN26" s="936"/>
      <c r="CO26" s="940"/>
      <c r="CP26" s="941"/>
      <c r="CQ26" s="941"/>
      <c r="CR26" s="941"/>
      <c r="CS26" s="942"/>
      <c r="CT26" s="943" t="s">
        <v>581</v>
      </c>
      <c r="CU26" s="944"/>
      <c r="CV26" s="944"/>
      <c r="CW26" s="944"/>
      <c r="CX26" s="945"/>
      <c r="CY26" s="940"/>
      <c r="CZ26" s="941"/>
      <c r="DA26" s="941"/>
      <c r="DB26" s="941"/>
      <c r="DC26" s="942"/>
      <c r="DD26" s="940"/>
      <c r="DE26" s="941"/>
      <c r="DF26" s="941"/>
      <c r="DG26" s="941"/>
      <c r="DH26" s="941"/>
      <c r="DI26" s="941"/>
      <c r="DJ26" s="941"/>
      <c r="DK26" s="941"/>
      <c r="DL26" s="942"/>
      <c r="DM26" s="934" t="s">
        <v>576</v>
      </c>
      <c r="DN26" s="935"/>
      <c r="DO26" s="935"/>
      <c r="DP26" s="935"/>
      <c r="DQ26" s="935"/>
      <c r="DR26" s="936"/>
      <c r="DS26" s="934" t="s">
        <v>576</v>
      </c>
      <c r="DT26" s="935"/>
      <c r="DU26" s="935"/>
      <c r="DV26" s="936"/>
      <c r="DW26" s="934" t="s">
        <v>576</v>
      </c>
      <c r="DX26" s="935"/>
      <c r="DY26" s="935"/>
      <c r="DZ26" s="936"/>
      <c r="EA26" s="934" t="s">
        <v>576</v>
      </c>
      <c r="EB26" s="935"/>
      <c r="EC26" s="935"/>
      <c r="ED26" s="936"/>
    </row>
    <row r="27" spans="1:134" s="12" customFormat="1" ht="41.25" customHeight="1">
      <c r="A27" s="909" t="s">
        <v>1</v>
      </c>
      <c r="B27" s="909"/>
      <c r="C27" s="976" t="s">
        <v>96</v>
      </c>
      <c r="D27" s="976"/>
      <c r="E27" s="976"/>
      <c r="F27" s="976"/>
      <c r="G27" s="976"/>
      <c r="H27" s="976"/>
      <c r="I27" s="976"/>
      <c r="J27" s="976"/>
      <c r="K27" s="976"/>
      <c r="L27" s="962" t="s">
        <v>580</v>
      </c>
      <c r="M27" s="962"/>
      <c r="N27" s="962"/>
      <c r="O27" s="962"/>
      <c r="P27" s="962"/>
      <c r="Q27" s="962"/>
      <c r="R27" s="956" t="s">
        <v>579</v>
      </c>
      <c r="S27" s="960"/>
      <c r="T27" s="960"/>
      <c r="U27" s="960"/>
      <c r="V27" s="961"/>
      <c r="W27" s="972"/>
      <c r="X27" s="972"/>
      <c r="Y27" s="972"/>
      <c r="Z27" s="972"/>
      <c r="AA27" s="972"/>
      <c r="AB27" s="972"/>
      <c r="AC27" s="972"/>
      <c r="AD27" s="972"/>
      <c r="AE27" s="972"/>
      <c r="AF27" s="972"/>
      <c r="AG27" s="972"/>
      <c r="AH27" s="972"/>
      <c r="AI27" s="972"/>
      <c r="AJ27" s="970"/>
      <c r="AK27" s="970"/>
      <c r="AL27" s="970"/>
      <c r="AM27" s="970"/>
      <c r="AN27" s="955" t="s">
        <v>99</v>
      </c>
      <c r="AO27" s="955"/>
      <c r="AP27" s="955"/>
      <c r="AQ27" s="955"/>
      <c r="AR27" s="955" t="s">
        <v>99</v>
      </c>
      <c r="AS27" s="955"/>
      <c r="AT27" s="955"/>
      <c r="AU27" s="955"/>
      <c r="AV27" s="962" t="s">
        <v>578</v>
      </c>
      <c r="AW27" s="962"/>
      <c r="AX27" s="962"/>
      <c r="AY27" s="962"/>
      <c r="AZ27" s="962"/>
      <c r="BA27" s="962" t="s">
        <v>578</v>
      </c>
      <c r="BB27" s="962"/>
      <c r="BC27" s="962"/>
      <c r="BD27" s="962"/>
      <c r="BE27" s="962"/>
      <c r="BF27" s="956" t="s">
        <v>577</v>
      </c>
      <c r="BG27" s="957"/>
      <c r="BH27" s="957"/>
      <c r="BI27" s="957"/>
      <c r="BJ27" s="958"/>
      <c r="BK27" s="956" t="s">
        <v>577</v>
      </c>
      <c r="BL27" s="957"/>
      <c r="BM27" s="957"/>
      <c r="BN27" s="957"/>
      <c r="BO27" s="958"/>
      <c r="BP27" s="973">
        <v>0</v>
      </c>
      <c r="BQ27" s="973"/>
      <c r="BR27" s="973"/>
      <c r="BS27" s="973"/>
      <c r="BT27" s="973"/>
      <c r="BU27" s="973">
        <v>0</v>
      </c>
      <c r="BV27" s="973"/>
      <c r="BW27" s="973"/>
      <c r="BX27" s="973"/>
      <c r="BY27" s="973"/>
      <c r="BZ27" s="971">
        <f>0.5*1.18+15.0678*1.18</f>
        <v>18.370003999999998</v>
      </c>
      <c r="CA27" s="971"/>
      <c r="CB27" s="971"/>
      <c r="CC27" s="971"/>
      <c r="CD27" s="971"/>
      <c r="CE27" s="972"/>
      <c r="CF27" s="972"/>
      <c r="CG27" s="972"/>
      <c r="CH27" s="972"/>
      <c r="CI27" s="972"/>
      <c r="CJ27" s="909" t="s">
        <v>576</v>
      </c>
      <c r="CK27" s="909"/>
      <c r="CL27" s="909"/>
      <c r="CM27" s="909"/>
      <c r="CN27" s="909"/>
      <c r="CO27" s="972"/>
      <c r="CP27" s="972"/>
      <c r="CQ27" s="972"/>
      <c r="CR27" s="972"/>
      <c r="CS27" s="972"/>
      <c r="CT27" s="956" t="s">
        <v>697</v>
      </c>
      <c r="CU27" s="957"/>
      <c r="CV27" s="957"/>
      <c r="CW27" s="957"/>
      <c r="CX27" s="958"/>
      <c r="CY27" s="969"/>
      <c r="CZ27" s="969"/>
      <c r="DA27" s="969"/>
      <c r="DB27" s="969"/>
      <c r="DC27" s="969"/>
      <c r="DD27" s="970"/>
      <c r="DE27" s="970"/>
      <c r="DF27" s="970"/>
      <c r="DG27" s="970"/>
      <c r="DH27" s="970"/>
      <c r="DI27" s="970"/>
      <c r="DJ27" s="970"/>
      <c r="DK27" s="970"/>
      <c r="DL27" s="970"/>
      <c r="DM27" s="955" t="s">
        <v>576</v>
      </c>
      <c r="DN27" s="955"/>
      <c r="DO27" s="955"/>
      <c r="DP27" s="955"/>
      <c r="DQ27" s="955"/>
      <c r="DR27" s="955"/>
      <c r="DS27" s="955" t="s">
        <v>576</v>
      </c>
      <c r="DT27" s="955"/>
      <c r="DU27" s="955"/>
      <c r="DV27" s="955"/>
      <c r="DW27" s="955" t="s">
        <v>576</v>
      </c>
      <c r="DX27" s="955"/>
      <c r="DY27" s="955"/>
      <c r="DZ27" s="955"/>
      <c r="EA27" s="955" t="s">
        <v>576</v>
      </c>
      <c r="EB27" s="955"/>
      <c r="EC27" s="955"/>
      <c r="ED27" s="955"/>
    </row>
    <row r="28" spans="1:134" s="12" customFormat="1" ht="39.75" customHeight="1">
      <c r="A28" s="909" t="s">
        <v>98</v>
      </c>
      <c r="B28" s="909"/>
      <c r="C28" s="976" t="s">
        <v>100</v>
      </c>
      <c r="D28" s="976"/>
      <c r="E28" s="976"/>
      <c r="F28" s="976"/>
      <c r="G28" s="976"/>
      <c r="H28" s="976"/>
      <c r="I28" s="976"/>
      <c r="J28" s="976"/>
      <c r="K28" s="976"/>
      <c r="L28" s="962" t="s">
        <v>580</v>
      </c>
      <c r="M28" s="962"/>
      <c r="N28" s="962"/>
      <c r="O28" s="962"/>
      <c r="P28" s="962"/>
      <c r="Q28" s="962"/>
      <c r="R28" s="956" t="s">
        <v>579</v>
      </c>
      <c r="S28" s="960"/>
      <c r="T28" s="960"/>
      <c r="U28" s="960"/>
      <c r="V28" s="961"/>
      <c r="W28" s="972"/>
      <c r="X28" s="972"/>
      <c r="Y28" s="972"/>
      <c r="Z28" s="972"/>
      <c r="AA28" s="972"/>
      <c r="AB28" s="972"/>
      <c r="AC28" s="972"/>
      <c r="AD28" s="972"/>
      <c r="AE28" s="972"/>
      <c r="AF28" s="972"/>
      <c r="AG28" s="972"/>
      <c r="AH28" s="972"/>
      <c r="AI28" s="972"/>
      <c r="AJ28" s="970"/>
      <c r="AK28" s="970"/>
      <c r="AL28" s="970"/>
      <c r="AM28" s="970"/>
      <c r="AN28" s="955" t="s">
        <v>102</v>
      </c>
      <c r="AO28" s="955"/>
      <c r="AP28" s="955"/>
      <c r="AQ28" s="955"/>
      <c r="AR28" s="955" t="s">
        <v>102</v>
      </c>
      <c r="AS28" s="955"/>
      <c r="AT28" s="955"/>
      <c r="AU28" s="955"/>
      <c r="AV28" s="962" t="s">
        <v>578</v>
      </c>
      <c r="AW28" s="962"/>
      <c r="AX28" s="962"/>
      <c r="AY28" s="962"/>
      <c r="AZ28" s="962"/>
      <c r="BA28" s="962" t="s">
        <v>578</v>
      </c>
      <c r="BB28" s="962"/>
      <c r="BC28" s="962"/>
      <c r="BD28" s="962"/>
      <c r="BE28" s="962"/>
      <c r="BF28" s="956" t="s">
        <v>577</v>
      </c>
      <c r="BG28" s="957"/>
      <c r="BH28" s="957"/>
      <c r="BI28" s="957"/>
      <c r="BJ28" s="958"/>
      <c r="BK28" s="956" t="s">
        <v>577</v>
      </c>
      <c r="BL28" s="957"/>
      <c r="BM28" s="957"/>
      <c r="BN28" s="957"/>
      <c r="BO28" s="958"/>
      <c r="BP28" s="973">
        <v>0</v>
      </c>
      <c r="BQ28" s="973"/>
      <c r="BR28" s="973"/>
      <c r="BS28" s="973"/>
      <c r="BT28" s="973"/>
      <c r="BU28" s="973">
        <v>0</v>
      </c>
      <c r="BV28" s="973"/>
      <c r="BW28" s="973"/>
      <c r="BX28" s="973"/>
      <c r="BY28" s="973"/>
      <c r="BZ28" s="971">
        <f>0.65*1.18+44.253*1.18</f>
        <v>52.98554</v>
      </c>
      <c r="CA28" s="971"/>
      <c r="CB28" s="971"/>
      <c r="CC28" s="971"/>
      <c r="CD28" s="971"/>
      <c r="CE28" s="972"/>
      <c r="CF28" s="972"/>
      <c r="CG28" s="972"/>
      <c r="CH28" s="972"/>
      <c r="CI28" s="972"/>
      <c r="CJ28" s="909" t="s">
        <v>576</v>
      </c>
      <c r="CK28" s="909"/>
      <c r="CL28" s="909"/>
      <c r="CM28" s="909"/>
      <c r="CN28" s="909"/>
      <c r="CO28" s="972"/>
      <c r="CP28" s="972"/>
      <c r="CQ28" s="972"/>
      <c r="CR28" s="972"/>
      <c r="CS28" s="972"/>
      <c r="CT28" s="956" t="s">
        <v>697</v>
      </c>
      <c r="CU28" s="957"/>
      <c r="CV28" s="957"/>
      <c r="CW28" s="957"/>
      <c r="CX28" s="958"/>
      <c r="CY28" s="969"/>
      <c r="CZ28" s="969"/>
      <c r="DA28" s="969"/>
      <c r="DB28" s="969"/>
      <c r="DC28" s="969"/>
      <c r="DD28" s="970"/>
      <c r="DE28" s="970"/>
      <c r="DF28" s="970"/>
      <c r="DG28" s="970"/>
      <c r="DH28" s="970"/>
      <c r="DI28" s="970"/>
      <c r="DJ28" s="970"/>
      <c r="DK28" s="970"/>
      <c r="DL28" s="970"/>
      <c r="DM28" s="955" t="s">
        <v>576</v>
      </c>
      <c r="DN28" s="955"/>
      <c r="DO28" s="955"/>
      <c r="DP28" s="955"/>
      <c r="DQ28" s="955"/>
      <c r="DR28" s="955"/>
      <c r="DS28" s="955" t="s">
        <v>576</v>
      </c>
      <c r="DT28" s="955"/>
      <c r="DU28" s="955"/>
      <c r="DV28" s="955"/>
      <c r="DW28" s="955" t="s">
        <v>576</v>
      </c>
      <c r="DX28" s="955"/>
      <c r="DY28" s="955"/>
      <c r="DZ28" s="955"/>
      <c r="EA28" s="955" t="s">
        <v>576</v>
      </c>
      <c r="EB28" s="955"/>
      <c r="EC28" s="955"/>
      <c r="ED28" s="955"/>
    </row>
    <row r="29" spans="1:134" s="12" customFormat="1" ht="39.75" customHeight="1">
      <c r="A29" s="913" t="s">
        <v>101</v>
      </c>
      <c r="B29" s="915"/>
      <c r="C29" s="963" t="s">
        <v>92</v>
      </c>
      <c r="D29" s="964"/>
      <c r="E29" s="964"/>
      <c r="F29" s="964"/>
      <c r="G29" s="964"/>
      <c r="H29" s="964"/>
      <c r="I29" s="964"/>
      <c r="J29" s="964"/>
      <c r="K29" s="965"/>
      <c r="L29" s="962" t="s">
        <v>580</v>
      </c>
      <c r="M29" s="962"/>
      <c r="N29" s="962"/>
      <c r="O29" s="962"/>
      <c r="P29" s="962"/>
      <c r="Q29" s="962"/>
      <c r="R29" s="956" t="s">
        <v>579</v>
      </c>
      <c r="S29" s="960"/>
      <c r="T29" s="960"/>
      <c r="U29" s="960"/>
      <c r="V29" s="961"/>
      <c r="W29" s="940"/>
      <c r="X29" s="941"/>
      <c r="Y29" s="941"/>
      <c r="Z29" s="942"/>
      <c r="AA29" s="940"/>
      <c r="AB29" s="941"/>
      <c r="AC29" s="941"/>
      <c r="AD29" s="941"/>
      <c r="AE29" s="942"/>
      <c r="AF29" s="940"/>
      <c r="AG29" s="941"/>
      <c r="AH29" s="941"/>
      <c r="AI29" s="942"/>
      <c r="AJ29" s="952"/>
      <c r="AK29" s="953"/>
      <c r="AL29" s="953"/>
      <c r="AM29" s="954"/>
      <c r="AN29" s="959" t="s">
        <v>99</v>
      </c>
      <c r="AO29" s="960"/>
      <c r="AP29" s="960"/>
      <c r="AQ29" s="961"/>
      <c r="AR29" s="959" t="s">
        <v>99</v>
      </c>
      <c r="AS29" s="960"/>
      <c r="AT29" s="960"/>
      <c r="AU29" s="961"/>
      <c r="AV29" s="962" t="s">
        <v>578</v>
      </c>
      <c r="AW29" s="962"/>
      <c r="AX29" s="962"/>
      <c r="AY29" s="962"/>
      <c r="AZ29" s="962"/>
      <c r="BA29" s="962" t="s">
        <v>578</v>
      </c>
      <c r="BB29" s="962"/>
      <c r="BC29" s="962"/>
      <c r="BD29" s="962"/>
      <c r="BE29" s="962"/>
      <c r="BF29" s="956" t="s">
        <v>577</v>
      </c>
      <c r="BG29" s="957"/>
      <c r="BH29" s="957"/>
      <c r="BI29" s="957"/>
      <c r="BJ29" s="958"/>
      <c r="BK29" s="956" t="s">
        <v>577</v>
      </c>
      <c r="BL29" s="957"/>
      <c r="BM29" s="957"/>
      <c r="BN29" s="957"/>
      <c r="BO29" s="958"/>
      <c r="BP29" s="937">
        <v>0</v>
      </c>
      <c r="BQ29" s="938"/>
      <c r="BR29" s="938"/>
      <c r="BS29" s="938"/>
      <c r="BT29" s="939"/>
      <c r="BU29" s="937">
        <v>0</v>
      </c>
      <c r="BV29" s="938"/>
      <c r="BW29" s="938"/>
      <c r="BX29" s="938"/>
      <c r="BY29" s="939"/>
      <c r="BZ29" s="966">
        <f>1.50909+2.076233+4.653455+8.282639</f>
        <v>16.521417</v>
      </c>
      <c r="CA29" s="967"/>
      <c r="CB29" s="967"/>
      <c r="CC29" s="967"/>
      <c r="CD29" s="968"/>
      <c r="CE29" s="940"/>
      <c r="CF29" s="941"/>
      <c r="CG29" s="941"/>
      <c r="CH29" s="941"/>
      <c r="CI29" s="942"/>
      <c r="CJ29" s="913" t="s">
        <v>576</v>
      </c>
      <c r="CK29" s="914"/>
      <c r="CL29" s="914"/>
      <c r="CM29" s="914"/>
      <c r="CN29" s="915"/>
      <c r="CO29" s="940"/>
      <c r="CP29" s="941"/>
      <c r="CQ29" s="941"/>
      <c r="CR29" s="941"/>
      <c r="CS29" s="942"/>
      <c r="CT29" s="956" t="s">
        <v>594</v>
      </c>
      <c r="CU29" s="957"/>
      <c r="CV29" s="957"/>
      <c r="CW29" s="957"/>
      <c r="CX29" s="958"/>
      <c r="CY29" s="919"/>
      <c r="CZ29" s="920"/>
      <c r="DA29" s="920"/>
      <c r="DB29" s="920"/>
      <c r="DC29" s="921"/>
      <c r="DD29" s="952"/>
      <c r="DE29" s="953"/>
      <c r="DF29" s="953"/>
      <c r="DG29" s="953"/>
      <c r="DH29" s="953"/>
      <c r="DI29" s="953"/>
      <c r="DJ29" s="953"/>
      <c r="DK29" s="953"/>
      <c r="DL29" s="954"/>
      <c r="DM29" s="955" t="s">
        <v>576</v>
      </c>
      <c r="DN29" s="955"/>
      <c r="DO29" s="955"/>
      <c r="DP29" s="955"/>
      <c r="DQ29" s="955"/>
      <c r="DR29" s="955"/>
      <c r="DS29" s="955" t="s">
        <v>576</v>
      </c>
      <c r="DT29" s="955"/>
      <c r="DU29" s="955"/>
      <c r="DV29" s="955"/>
      <c r="DW29" s="955" t="s">
        <v>576</v>
      </c>
      <c r="DX29" s="955"/>
      <c r="DY29" s="955"/>
      <c r="DZ29" s="955"/>
      <c r="EA29" s="955" t="s">
        <v>576</v>
      </c>
      <c r="EB29" s="955"/>
      <c r="EC29" s="955"/>
      <c r="ED29" s="955"/>
    </row>
    <row r="30" spans="1:134" s="12" customFormat="1" ht="104.25" customHeight="1">
      <c r="A30" s="913" t="s">
        <v>698</v>
      </c>
      <c r="B30" s="915"/>
      <c r="C30" s="929" t="s">
        <v>687</v>
      </c>
      <c r="D30" s="930"/>
      <c r="E30" s="930"/>
      <c r="F30" s="930"/>
      <c r="G30" s="930"/>
      <c r="H30" s="930"/>
      <c r="I30" s="930"/>
      <c r="J30" s="930"/>
      <c r="K30" s="931"/>
      <c r="L30" s="922" t="s">
        <v>580</v>
      </c>
      <c r="M30" s="922"/>
      <c r="N30" s="922"/>
      <c r="O30" s="922"/>
      <c r="P30" s="922"/>
      <c r="Q30" s="922"/>
      <c r="R30" s="916" t="s">
        <v>699</v>
      </c>
      <c r="S30" s="914"/>
      <c r="T30" s="914"/>
      <c r="U30" s="914"/>
      <c r="V30" s="915"/>
      <c r="W30" s="910"/>
      <c r="X30" s="911"/>
      <c r="Y30" s="911"/>
      <c r="Z30" s="912"/>
      <c r="AA30" s="910"/>
      <c r="AB30" s="911"/>
      <c r="AC30" s="911"/>
      <c r="AD30" s="911"/>
      <c r="AE30" s="912"/>
      <c r="AF30" s="910"/>
      <c r="AG30" s="911"/>
      <c r="AH30" s="911"/>
      <c r="AI30" s="912"/>
      <c r="AJ30" s="919"/>
      <c r="AK30" s="920"/>
      <c r="AL30" s="920"/>
      <c r="AM30" s="921"/>
      <c r="AN30" s="913" t="s">
        <v>91</v>
      </c>
      <c r="AO30" s="914"/>
      <c r="AP30" s="914"/>
      <c r="AQ30" s="915"/>
      <c r="AR30" s="913" t="s">
        <v>99</v>
      </c>
      <c r="AS30" s="914"/>
      <c r="AT30" s="914"/>
      <c r="AU30" s="915"/>
      <c r="AV30" s="922" t="s">
        <v>578</v>
      </c>
      <c r="AW30" s="922"/>
      <c r="AX30" s="922"/>
      <c r="AY30" s="922"/>
      <c r="AZ30" s="922"/>
      <c r="BA30" s="922" t="s">
        <v>578</v>
      </c>
      <c r="BB30" s="922"/>
      <c r="BC30" s="922"/>
      <c r="BD30" s="922"/>
      <c r="BE30" s="922"/>
      <c r="BF30" s="916" t="s">
        <v>577</v>
      </c>
      <c r="BG30" s="917"/>
      <c r="BH30" s="917"/>
      <c r="BI30" s="917"/>
      <c r="BJ30" s="918"/>
      <c r="BK30" s="916" t="s">
        <v>577</v>
      </c>
      <c r="BL30" s="917"/>
      <c r="BM30" s="917"/>
      <c r="BN30" s="917"/>
      <c r="BO30" s="918"/>
      <c r="BP30" s="923">
        <v>0</v>
      </c>
      <c r="BQ30" s="924"/>
      <c r="BR30" s="924"/>
      <c r="BS30" s="924"/>
      <c r="BT30" s="925"/>
      <c r="BU30" s="923">
        <v>0</v>
      </c>
      <c r="BV30" s="924"/>
      <c r="BW30" s="924"/>
      <c r="BX30" s="924"/>
      <c r="BY30" s="925"/>
      <c r="BZ30" s="926">
        <f>4.139*1.18</f>
        <v>4.88402</v>
      </c>
      <c r="CA30" s="927"/>
      <c r="CB30" s="927"/>
      <c r="CC30" s="927"/>
      <c r="CD30" s="928"/>
      <c r="CE30" s="910"/>
      <c r="CF30" s="911"/>
      <c r="CG30" s="911"/>
      <c r="CH30" s="911"/>
      <c r="CI30" s="912"/>
      <c r="CJ30" s="913" t="s">
        <v>576</v>
      </c>
      <c r="CK30" s="914"/>
      <c r="CL30" s="914"/>
      <c r="CM30" s="914"/>
      <c r="CN30" s="915"/>
      <c r="CO30" s="910"/>
      <c r="CP30" s="911"/>
      <c r="CQ30" s="911"/>
      <c r="CR30" s="911"/>
      <c r="CS30" s="912"/>
      <c r="CT30" s="916" t="s">
        <v>581</v>
      </c>
      <c r="CU30" s="917"/>
      <c r="CV30" s="917"/>
      <c r="CW30" s="917"/>
      <c r="CX30" s="918"/>
      <c r="CY30" s="919"/>
      <c r="CZ30" s="920"/>
      <c r="DA30" s="920"/>
      <c r="DB30" s="920"/>
      <c r="DC30" s="921"/>
      <c r="DD30" s="919"/>
      <c r="DE30" s="920"/>
      <c r="DF30" s="920"/>
      <c r="DG30" s="920"/>
      <c r="DH30" s="920"/>
      <c r="DI30" s="920"/>
      <c r="DJ30" s="920"/>
      <c r="DK30" s="920"/>
      <c r="DL30" s="921"/>
      <c r="DM30" s="909" t="s">
        <v>576</v>
      </c>
      <c r="DN30" s="909"/>
      <c r="DO30" s="909"/>
      <c r="DP30" s="909"/>
      <c r="DQ30" s="909"/>
      <c r="DR30" s="909"/>
      <c r="DS30" s="909" t="s">
        <v>576</v>
      </c>
      <c r="DT30" s="909"/>
      <c r="DU30" s="909"/>
      <c r="DV30" s="909"/>
      <c r="DW30" s="909" t="s">
        <v>576</v>
      </c>
      <c r="DX30" s="909"/>
      <c r="DY30" s="909"/>
      <c r="DZ30" s="909"/>
      <c r="EA30" s="909" t="s">
        <v>576</v>
      </c>
      <c r="EB30" s="909"/>
      <c r="EC30" s="909"/>
      <c r="ED30" s="909"/>
    </row>
    <row r="31" spans="1:134" s="12" customFormat="1" ht="12" customHeight="1">
      <c r="A31" s="22"/>
      <c r="B31" s="2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8"/>
      <c r="DT31" s="18"/>
      <c r="DU31" s="18"/>
      <c r="DV31" s="18"/>
      <c r="DW31" s="17"/>
      <c r="DX31" s="17"/>
      <c r="DY31" s="17"/>
      <c r="DZ31" s="17"/>
      <c r="EA31" s="17"/>
      <c r="EB31" s="17"/>
      <c r="EC31" s="17"/>
      <c r="ED31" s="17"/>
    </row>
    <row r="32" spans="1:134" s="12" customFormat="1" ht="13.5" customHeight="1">
      <c r="A32" s="22"/>
      <c r="B32" s="22"/>
      <c r="C32" s="369" t="s">
        <v>575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8"/>
      <c r="DT32" s="18"/>
      <c r="DU32" s="18"/>
      <c r="DV32" s="18"/>
      <c r="DW32" s="17"/>
      <c r="DX32" s="17"/>
      <c r="DY32" s="17"/>
      <c r="DZ32" s="17"/>
      <c r="EA32" s="17"/>
      <c r="EB32" s="17"/>
      <c r="EC32" s="17"/>
      <c r="ED32" s="17"/>
    </row>
    <row r="33" spans="1:134" s="12" customFormat="1" ht="14.25" customHeight="1">
      <c r="A33" s="22"/>
      <c r="B33" s="22"/>
      <c r="C33" s="932" t="s">
        <v>624</v>
      </c>
      <c r="D33" s="932"/>
      <c r="E33" s="932"/>
      <c r="F33" s="932"/>
      <c r="G33" s="932"/>
      <c r="H33" s="932"/>
      <c r="I33" s="932"/>
      <c r="J33" s="932"/>
      <c r="K33" s="932"/>
      <c r="L33" s="932"/>
      <c r="M33" s="932"/>
      <c r="N33" s="932"/>
      <c r="O33" s="932"/>
      <c r="P33" s="932"/>
      <c r="Q33" s="932"/>
      <c r="R33" s="932"/>
      <c r="S33" s="932"/>
      <c r="T33" s="932"/>
      <c r="U33" s="932"/>
      <c r="V33" s="932"/>
      <c r="W33" s="932"/>
      <c r="X33" s="932"/>
      <c r="Y33" s="932"/>
      <c r="Z33" s="932"/>
      <c r="AA33" s="932"/>
      <c r="AB33" s="932"/>
      <c r="AC33" s="932"/>
      <c r="AD33" s="932"/>
      <c r="AE33" s="932"/>
      <c r="AF33" s="932"/>
      <c r="AG33" s="932"/>
      <c r="AH33" s="932"/>
      <c r="AI33" s="932"/>
      <c r="AJ33" s="932"/>
      <c r="AK33" s="932"/>
      <c r="AL33" s="932"/>
      <c r="AM33" s="932"/>
      <c r="AN33" s="932"/>
      <c r="AO33" s="932"/>
      <c r="AP33" s="932"/>
      <c r="AQ33" s="932"/>
      <c r="AR33" s="932"/>
      <c r="AS33" s="932"/>
      <c r="AT33" s="932"/>
      <c r="AU33" s="932"/>
      <c r="AV33" s="932"/>
      <c r="AW33" s="932"/>
      <c r="AX33" s="932"/>
      <c r="AY33" s="932"/>
      <c r="AZ33" s="932"/>
      <c r="BA33" s="932"/>
      <c r="BB33" s="932"/>
      <c r="BC33" s="932"/>
      <c r="BD33" s="932"/>
      <c r="BE33" s="932"/>
      <c r="BF33" s="932"/>
      <c r="BG33" s="932"/>
      <c r="BH33" s="932"/>
      <c r="BI33" s="932"/>
      <c r="BJ33" s="932"/>
      <c r="BK33" s="932"/>
      <c r="BL33" s="932"/>
      <c r="BM33" s="932"/>
      <c r="BN33" s="932"/>
      <c r="BO33" s="932"/>
      <c r="BP33" s="932"/>
      <c r="BQ33" s="932"/>
      <c r="BR33" s="932"/>
      <c r="BS33" s="932"/>
      <c r="BT33" s="932"/>
      <c r="BU33" s="932"/>
      <c r="BV33" s="932"/>
      <c r="BW33" s="932"/>
      <c r="BX33" s="932"/>
      <c r="BY33" s="932"/>
      <c r="BZ33" s="932"/>
      <c r="CA33" s="932"/>
      <c r="CB33" s="932"/>
      <c r="CC33" s="932"/>
      <c r="CD33" s="932"/>
      <c r="CE33" s="932"/>
      <c r="CF33" s="932"/>
      <c r="CG33" s="932"/>
      <c r="CH33" s="932"/>
      <c r="CI33" s="932"/>
      <c r="CJ33" s="932"/>
      <c r="CK33" s="932"/>
      <c r="CL33" s="932"/>
      <c r="CM33" s="932"/>
      <c r="CN33" s="932"/>
      <c r="CO33" s="932"/>
      <c r="CP33" s="932"/>
      <c r="CQ33" s="932"/>
      <c r="CR33" s="932"/>
      <c r="CS33" s="932"/>
      <c r="CT33" s="932"/>
      <c r="CU33" s="932"/>
      <c r="CV33" s="932"/>
      <c r="CW33" s="932"/>
      <c r="CX33" s="932"/>
      <c r="CY33" s="932"/>
      <c r="CZ33" s="932"/>
      <c r="DA33" s="932"/>
      <c r="DB33" s="932"/>
      <c r="DC33" s="932"/>
      <c r="DD33" s="932"/>
      <c r="DE33" s="932"/>
      <c r="DF33" s="932"/>
      <c r="DG33" s="932"/>
      <c r="DH33" s="932"/>
      <c r="DI33" s="932"/>
      <c r="DJ33" s="932"/>
      <c r="DK33" s="932"/>
      <c r="DL33" s="932"/>
      <c r="DM33" s="932"/>
      <c r="DN33" s="932"/>
      <c r="DO33" s="932"/>
      <c r="DP33" s="932"/>
      <c r="DQ33" s="932"/>
      <c r="DR33" s="932"/>
      <c r="DS33" s="932"/>
      <c r="DT33" s="932"/>
      <c r="DU33" s="932"/>
      <c r="DV33" s="932"/>
      <c r="DW33" s="932"/>
      <c r="DX33" s="932"/>
      <c r="DY33" s="932"/>
      <c r="DZ33" s="932"/>
      <c r="EA33" s="932"/>
      <c r="EB33" s="932"/>
      <c r="EC33" s="17"/>
      <c r="ED33" s="17"/>
    </row>
    <row r="34" spans="1:134" s="12" customFormat="1" ht="15.75" customHeight="1">
      <c r="A34" s="22"/>
      <c r="B34" s="22"/>
      <c r="C34" s="933" t="s">
        <v>625</v>
      </c>
      <c r="D34" s="933"/>
      <c r="E34" s="933"/>
      <c r="F34" s="933"/>
      <c r="G34" s="933"/>
      <c r="H34" s="933"/>
      <c r="I34" s="933"/>
      <c r="J34" s="933"/>
      <c r="K34" s="933"/>
      <c r="L34" s="933"/>
      <c r="M34" s="933"/>
      <c r="N34" s="933"/>
      <c r="O34" s="933"/>
      <c r="P34" s="933"/>
      <c r="Q34" s="933"/>
      <c r="R34" s="933"/>
      <c r="S34" s="933"/>
      <c r="T34" s="933"/>
      <c r="U34" s="933"/>
      <c r="V34" s="933"/>
      <c r="W34" s="933"/>
      <c r="X34" s="933"/>
      <c r="Y34" s="933"/>
      <c r="Z34" s="933"/>
      <c r="AA34" s="933"/>
      <c r="AB34" s="933"/>
      <c r="AC34" s="933"/>
      <c r="AD34" s="933"/>
      <c r="AE34" s="933"/>
      <c r="AF34" s="933"/>
      <c r="AG34" s="933"/>
      <c r="AH34" s="933"/>
      <c r="AI34" s="933"/>
      <c r="AJ34" s="933"/>
      <c r="AK34" s="933"/>
      <c r="AL34" s="933"/>
      <c r="AM34" s="933"/>
      <c r="AN34" s="933"/>
      <c r="AO34" s="933"/>
      <c r="AP34" s="933"/>
      <c r="AQ34" s="933"/>
      <c r="AR34" s="933"/>
      <c r="AS34" s="933"/>
      <c r="AT34" s="933"/>
      <c r="AU34" s="933"/>
      <c r="AV34" s="933"/>
      <c r="AW34" s="933"/>
      <c r="AX34" s="933"/>
      <c r="AY34" s="933"/>
      <c r="AZ34" s="933"/>
      <c r="BA34" s="933"/>
      <c r="BB34" s="933"/>
      <c r="BC34" s="933"/>
      <c r="BD34" s="933"/>
      <c r="BE34" s="933"/>
      <c r="BF34" s="933"/>
      <c r="BG34" s="933"/>
      <c r="BH34" s="933"/>
      <c r="BI34" s="933"/>
      <c r="BJ34" s="933"/>
      <c r="BK34" s="933"/>
      <c r="BL34" s="933"/>
      <c r="BM34" s="933"/>
      <c r="BN34" s="933"/>
      <c r="BO34" s="933"/>
      <c r="BP34" s="933"/>
      <c r="BQ34" s="933"/>
      <c r="BR34" s="933"/>
      <c r="BS34" s="933"/>
      <c r="BT34" s="933"/>
      <c r="BU34" s="933"/>
      <c r="BV34" s="933"/>
      <c r="BW34" s="933"/>
      <c r="BX34" s="933"/>
      <c r="BY34" s="933"/>
      <c r="BZ34" s="933"/>
      <c r="CA34" s="933"/>
      <c r="CB34" s="933"/>
      <c r="CC34" s="933"/>
      <c r="CD34" s="933"/>
      <c r="CE34" s="933"/>
      <c r="CF34" s="933"/>
      <c r="CG34" s="933"/>
      <c r="CH34" s="933"/>
      <c r="CI34" s="933"/>
      <c r="CJ34" s="933"/>
      <c r="CK34" s="933"/>
      <c r="CL34" s="933"/>
      <c r="CM34" s="933"/>
      <c r="CN34" s="933"/>
      <c r="CO34" s="933"/>
      <c r="CP34" s="933"/>
      <c r="CQ34" s="933"/>
      <c r="CR34" s="933"/>
      <c r="CS34" s="933"/>
      <c r="CT34" s="933"/>
      <c r="CU34" s="933"/>
      <c r="CV34" s="933"/>
      <c r="CW34" s="933"/>
      <c r="CX34" s="933"/>
      <c r="CY34" s="933"/>
      <c r="CZ34" s="933"/>
      <c r="DA34" s="933"/>
      <c r="DB34" s="933"/>
      <c r="DC34" s="933"/>
      <c r="DD34" s="933"/>
      <c r="DE34" s="933"/>
      <c r="DF34" s="933"/>
      <c r="DG34" s="933"/>
      <c r="DH34" s="933"/>
      <c r="DI34" s="933"/>
      <c r="DJ34" s="933"/>
      <c r="DK34" s="933"/>
      <c r="DL34" s="933"/>
      <c r="DM34" s="933"/>
      <c r="DN34" s="933"/>
      <c r="DO34" s="933"/>
      <c r="DP34" s="933"/>
      <c r="DQ34" s="933"/>
      <c r="DR34" s="933"/>
      <c r="DS34" s="933"/>
      <c r="DT34" s="933"/>
      <c r="DU34" s="933"/>
      <c r="DV34" s="933"/>
      <c r="DW34" s="933"/>
      <c r="DX34" s="933"/>
      <c r="DY34" s="933"/>
      <c r="DZ34" s="933"/>
      <c r="EA34" s="933"/>
      <c r="EB34" s="933"/>
      <c r="EC34" s="17"/>
      <c r="ED34" s="17"/>
    </row>
    <row r="35" spans="1:134" s="12" customFormat="1" ht="15.75" customHeight="1">
      <c r="A35" s="22"/>
      <c r="B35" s="22"/>
      <c r="C35" s="933" t="s">
        <v>611</v>
      </c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3"/>
      <c r="O35" s="933"/>
      <c r="P35" s="933"/>
      <c r="Q35" s="933"/>
      <c r="R35" s="933"/>
      <c r="S35" s="933"/>
      <c r="T35" s="933"/>
      <c r="U35" s="933"/>
      <c r="V35" s="933"/>
      <c r="W35" s="933"/>
      <c r="X35" s="933"/>
      <c r="Y35" s="933"/>
      <c r="Z35" s="933"/>
      <c r="AA35" s="933"/>
      <c r="AB35" s="933"/>
      <c r="AC35" s="933"/>
      <c r="AD35" s="933"/>
      <c r="AE35" s="933"/>
      <c r="AF35" s="933"/>
      <c r="AG35" s="933"/>
      <c r="AH35" s="933"/>
      <c r="AI35" s="933"/>
      <c r="AJ35" s="933"/>
      <c r="AK35" s="933"/>
      <c r="AL35" s="933"/>
      <c r="AM35" s="933"/>
      <c r="AN35" s="933"/>
      <c r="AO35" s="933"/>
      <c r="AP35" s="933"/>
      <c r="AQ35" s="933"/>
      <c r="AR35" s="933"/>
      <c r="AS35" s="933"/>
      <c r="AT35" s="933"/>
      <c r="AU35" s="933"/>
      <c r="AV35" s="933"/>
      <c r="AW35" s="933"/>
      <c r="AX35" s="933"/>
      <c r="AY35" s="933"/>
      <c r="AZ35" s="933"/>
      <c r="BA35" s="933"/>
      <c r="BB35" s="933"/>
      <c r="BC35" s="933"/>
      <c r="BD35" s="933"/>
      <c r="BE35" s="933"/>
      <c r="BF35" s="933"/>
      <c r="BG35" s="933"/>
      <c r="BH35" s="933"/>
      <c r="BI35" s="933"/>
      <c r="BJ35" s="933"/>
      <c r="BK35" s="933"/>
      <c r="BL35" s="933"/>
      <c r="BM35" s="933"/>
      <c r="BN35" s="933"/>
      <c r="BO35" s="933"/>
      <c r="BP35" s="933"/>
      <c r="BQ35" s="933"/>
      <c r="BR35" s="933"/>
      <c r="BS35" s="933"/>
      <c r="BT35" s="933"/>
      <c r="BU35" s="933"/>
      <c r="BV35" s="933"/>
      <c r="BW35" s="933"/>
      <c r="BX35" s="933"/>
      <c r="BY35" s="933"/>
      <c r="BZ35" s="933"/>
      <c r="CA35" s="933"/>
      <c r="CB35" s="933"/>
      <c r="CC35" s="933"/>
      <c r="CD35" s="933"/>
      <c r="CE35" s="933"/>
      <c r="CF35" s="933"/>
      <c r="CG35" s="933"/>
      <c r="CH35" s="933"/>
      <c r="CI35" s="933"/>
      <c r="CJ35" s="933"/>
      <c r="CK35" s="933"/>
      <c r="CL35" s="933"/>
      <c r="CM35" s="933"/>
      <c r="CN35" s="933"/>
      <c r="CO35" s="933"/>
      <c r="CP35" s="933"/>
      <c r="CQ35" s="933"/>
      <c r="CR35" s="933"/>
      <c r="CS35" s="933"/>
      <c r="CT35" s="933"/>
      <c r="CU35" s="933"/>
      <c r="CV35" s="933"/>
      <c r="CW35" s="933"/>
      <c r="CX35" s="933"/>
      <c r="CY35" s="933"/>
      <c r="CZ35" s="933"/>
      <c r="DA35" s="933"/>
      <c r="DB35" s="933"/>
      <c r="DC35" s="933"/>
      <c r="DD35" s="933"/>
      <c r="DE35" s="933"/>
      <c r="DF35" s="933"/>
      <c r="DG35" s="933"/>
      <c r="DH35" s="933"/>
      <c r="DI35" s="933"/>
      <c r="DJ35" s="933"/>
      <c r="DK35" s="933"/>
      <c r="DL35" s="933"/>
      <c r="DM35" s="933"/>
      <c r="DN35" s="933"/>
      <c r="DO35" s="933"/>
      <c r="DP35" s="933"/>
      <c r="DQ35" s="933"/>
      <c r="DR35" s="933"/>
      <c r="DS35" s="933"/>
      <c r="DT35" s="933"/>
      <c r="DU35" s="933"/>
      <c r="DV35" s="933"/>
      <c r="DW35" s="933"/>
      <c r="DX35" s="933"/>
      <c r="DY35" s="933"/>
      <c r="DZ35" s="933"/>
      <c r="EA35" s="933"/>
      <c r="EB35" s="933"/>
      <c r="EC35" s="17"/>
      <c r="ED35" s="17"/>
    </row>
    <row r="36" spans="1:134" s="12" customFormat="1" ht="12" customHeight="1">
      <c r="A36" s="22"/>
      <c r="B36" s="2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8"/>
      <c r="DT36" s="18"/>
      <c r="DU36" s="18"/>
      <c r="DV36" s="18"/>
      <c r="DW36" s="17"/>
      <c r="DX36" s="17"/>
      <c r="DY36" s="17"/>
      <c r="DZ36" s="17"/>
      <c r="EA36" s="17"/>
      <c r="EB36" s="17"/>
      <c r="EC36" s="17"/>
      <c r="ED36" s="17"/>
    </row>
    <row r="37" spans="1:134" s="12" customFormat="1" ht="12" customHeight="1">
      <c r="A37" s="22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8"/>
      <c r="DT37" s="18"/>
      <c r="DU37" s="18"/>
      <c r="DV37" s="18"/>
      <c r="DW37" s="17"/>
      <c r="DX37" s="17"/>
      <c r="DY37" s="17"/>
      <c r="DZ37" s="17"/>
      <c r="EA37" s="17"/>
      <c r="EB37" s="17"/>
      <c r="EC37" s="17"/>
      <c r="ED37" s="17"/>
    </row>
    <row r="38" spans="1:134" s="12" customFormat="1" ht="12" customHeight="1">
      <c r="A38" s="22"/>
      <c r="B38" s="22"/>
      <c r="C38" s="17"/>
      <c r="D38" s="17"/>
      <c r="E38" s="17"/>
      <c r="F38" s="17"/>
      <c r="G38" s="27" t="s">
        <v>73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7"/>
      <c r="AC38" s="1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8"/>
      <c r="DT38" s="18"/>
      <c r="DU38" s="18"/>
      <c r="DV38" s="18"/>
      <c r="DW38" s="17"/>
      <c r="DX38" s="17"/>
      <c r="DY38" s="17"/>
      <c r="DZ38" s="17"/>
      <c r="EA38" s="17"/>
      <c r="EB38" s="17"/>
      <c r="EC38" s="17"/>
      <c r="ED38" s="17"/>
    </row>
    <row r="39" spans="1:134" s="12" customFormat="1" ht="12" customHeight="1">
      <c r="A39" s="22"/>
      <c r="B39" s="22"/>
      <c r="C39" s="17"/>
      <c r="D39" s="17"/>
      <c r="E39" s="17"/>
      <c r="F39" s="17"/>
      <c r="G39" s="25" t="s">
        <v>77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17"/>
      <c r="AC39" s="17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8"/>
      <c r="BE39" s="18"/>
      <c r="BF39" s="18"/>
      <c r="BG39" s="18"/>
      <c r="BH39" s="18"/>
      <c r="BI39" s="18"/>
      <c r="BJ39" s="87" t="s">
        <v>79</v>
      </c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24" t="s">
        <v>83</v>
      </c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18"/>
      <c r="CQ39" s="18"/>
      <c r="CR39" s="18"/>
      <c r="CS39" s="18"/>
      <c r="CT39" s="18"/>
      <c r="CU39" s="24" t="s">
        <v>87</v>
      </c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8"/>
      <c r="DT39" s="18"/>
      <c r="DU39" s="18"/>
      <c r="DV39" s="18"/>
      <c r="DW39" s="17"/>
      <c r="DX39" s="17"/>
      <c r="DY39" s="17"/>
      <c r="DZ39" s="17"/>
      <c r="EA39" s="17"/>
      <c r="EB39" s="17"/>
      <c r="EC39" s="17"/>
      <c r="ED39" s="17"/>
    </row>
    <row r="40" spans="1:134" s="12" customFormat="1" ht="12" customHeight="1">
      <c r="A40" s="22"/>
      <c r="B40" s="22"/>
      <c r="C40" s="17"/>
      <c r="D40" s="17"/>
      <c r="E40" s="17"/>
      <c r="F40" s="17"/>
      <c r="G40" s="453" t="s">
        <v>68</v>
      </c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17"/>
      <c r="AC40" s="17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453" t="s">
        <v>69</v>
      </c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18"/>
      <c r="BE40" s="18"/>
      <c r="BF40" s="18"/>
      <c r="BG40" s="18"/>
      <c r="BH40" s="18"/>
      <c r="BI40" s="18"/>
      <c r="BJ40" s="452" t="s">
        <v>70</v>
      </c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18"/>
      <c r="BX40" s="18"/>
      <c r="BY40" s="18"/>
      <c r="BZ40" s="18"/>
      <c r="CA40" s="18"/>
      <c r="CB40" s="18"/>
      <c r="CC40" s="18"/>
      <c r="CD40" s="452" t="s">
        <v>71</v>
      </c>
      <c r="CE40" s="452"/>
      <c r="CF40" s="452"/>
      <c r="CG40" s="452"/>
      <c r="CH40" s="452"/>
      <c r="CI40" s="452"/>
      <c r="CJ40" s="452"/>
      <c r="CK40" s="452"/>
      <c r="CL40" s="452"/>
      <c r="CM40" s="452"/>
      <c r="CN40" s="18"/>
      <c r="CO40" s="18"/>
      <c r="CP40" s="18"/>
      <c r="CQ40" s="18"/>
      <c r="CR40" s="18"/>
      <c r="CS40" s="18"/>
      <c r="CT40" s="18"/>
      <c r="CU40" s="452" t="s">
        <v>72</v>
      </c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8"/>
      <c r="DT40" s="18"/>
      <c r="DU40" s="18"/>
      <c r="DV40" s="18"/>
      <c r="DW40" s="17"/>
      <c r="DX40" s="17"/>
      <c r="DY40" s="17"/>
      <c r="DZ40" s="17"/>
      <c r="EA40" s="17"/>
      <c r="EB40" s="17"/>
      <c r="EC40" s="17"/>
      <c r="ED40" s="17"/>
    </row>
    <row r="41" spans="1:134" s="12" customFormat="1" ht="12" customHeight="1">
      <c r="A41" s="22"/>
      <c r="B41" s="22"/>
      <c r="C41" s="17"/>
      <c r="D41" s="17"/>
      <c r="E41" s="17"/>
      <c r="F41" s="17"/>
      <c r="G41" s="25" t="s">
        <v>78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17"/>
      <c r="AC41" s="1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8"/>
      <c r="BE41" s="18"/>
      <c r="BF41" s="18"/>
      <c r="BG41" s="18"/>
      <c r="BH41" s="18"/>
      <c r="BI41" s="18"/>
      <c r="BJ41" s="87" t="s">
        <v>80</v>
      </c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24" t="s">
        <v>84</v>
      </c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87" t="s">
        <v>88</v>
      </c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8"/>
      <c r="DT41" s="18"/>
      <c r="DU41" s="18"/>
      <c r="DV41" s="18"/>
      <c r="DW41" s="17"/>
      <c r="DX41" s="17"/>
      <c r="DY41" s="17"/>
      <c r="DZ41" s="17"/>
      <c r="EA41" s="17"/>
      <c r="EB41" s="17"/>
      <c r="EC41" s="17"/>
      <c r="ED41" s="17"/>
    </row>
    <row r="42" spans="1:134" s="12" customFormat="1" ht="12" customHeight="1">
      <c r="A42" s="22"/>
      <c r="B42" s="22"/>
      <c r="C42" s="17"/>
      <c r="D42" s="17"/>
      <c r="E42" s="17"/>
      <c r="F42" s="17"/>
      <c r="G42" s="453" t="s">
        <v>68</v>
      </c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17"/>
      <c r="AC42" s="1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453" t="s">
        <v>69</v>
      </c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18"/>
      <c r="BE42" s="18"/>
      <c r="BF42" s="18"/>
      <c r="BG42" s="18"/>
      <c r="BH42" s="18"/>
      <c r="BI42" s="18"/>
      <c r="BJ42" s="452" t="s">
        <v>70</v>
      </c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18"/>
      <c r="BX42" s="18"/>
      <c r="BY42" s="18"/>
      <c r="BZ42" s="18"/>
      <c r="CA42" s="18"/>
      <c r="CB42" s="18"/>
      <c r="CC42" s="18"/>
      <c r="CD42" s="452" t="s">
        <v>71</v>
      </c>
      <c r="CE42" s="452"/>
      <c r="CF42" s="452"/>
      <c r="CG42" s="452"/>
      <c r="CH42" s="452"/>
      <c r="CI42" s="452"/>
      <c r="CJ42" s="452"/>
      <c r="CK42" s="452"/>
      <c r="CL42" s="452"/>
      <c r="CM42" s="452"/>
      <c r="CN42" s="18"/>
      <c r="CO42" s="18"/>
      <c r="CP42" s="18"/>
      <c r="CQ42" s="18"/>
      <c r="CR42" s="18"/>
      <c r="CS42" s="18"/>
      <c r="CT42" s="18"/>
      <c r="CU42" s="452" t="s">
        <v>72</v>
      </c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8"/>
      <c r="DT42" s="18"/>
      <c r="DU42" s="18"/>
      <c r="DV42" s="18"/>
      <c r="DW42" s="17"/>
      <c r="DX42" s="17"/>
      <c r="DY42" s="17"/>
      <c r="DZ42" s="17"/>
      <c r="EA42" s="17"/>
      <c r="EB42" s="17"/>
      <c r="EC42" s="17"/>
      <c r="ED42" s="17"/>
    </row>
    <row r="43" spans="1:134" s="12" customFormat="1" ht="12" customHeight="1">
      <c r="A43" s="22"/>
      <c r="B43" s="22"/>
      <c r="C43" s="17"/>
      <c r="D43" s="17"/>
      <c r="E43" s="17"/>
      <c r="F43" s="17"/>
      <c r="G43" s="27" t="s">
        <v>74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8"/>
      <c r="DT43" s="18"/>
      <c r="DU43" s="18"/>
      <c r="DV43" s="18"/>
      <c r="DW43" s="17"/>
      <c r="DX43" s="17"/>
      <c r="DY43" s="17"/>
      <c r="DZ43" s="17"/>
      <c r="EA43" s="17"/>
      <c r="EB43" s="17"/>
      <c r="EC43" s="17"/>
      <c r="ED43" s="17"/>
    </row>
    <row r="44" spans="1:134" s="12" customFormat="1" ht="12" customHeight="1">
      <c r="A44" s="22"/>
      <c r="B44" s="22"/>
      <c r="C44" s="17"/>
      <c r="D44" s="17"/>
      <c r="E44" s="17"/>
      <c r="F44" s="17"/>
      <c r="G44" s="25" t="s">
        <v>688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17"/>
      <c r="AC44" s="17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8"/>
      <c r="BE44" s="18"/>
      <c r="BF44" s="18"/>
      <c r="BG44" s="18"/>
      <c r="BH44" s="18"/>
      <c r="BI44" s="18"/>
      <c r="BJ44" s="87" t="s">
        <v>689</v>
      </c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24" t="s">
        <v>690</v>
      </c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436"/>
      <c r="CU44" s="437" t="s">
        <v>691</v>
      </c>
      <c r="CV44" s="436"/>
      <c r="CW44" s="436"/>
      <c r="CX44" s="436"/>
      <c r="CY44" s="436"/>
      <c r="CZ44" s="436"/>
      <c r="DA44" s="436"/>
      <c r="DB44" s="436"/>
      <c r="DC44" s="436"/>
      <c r="DD44" s="436"/>
      <c r="DE44" s="436"/>
      <c r="DF44" s="436"/>
      <c r="DG44" s="436"/>
      <c r="DH44" s="436"/>
      <c r="DI44" s="436"/>
      <c r="DJ44" s="436"/>
      <c r="DK44" s="17"/>
      <c r="DL44" s="17"/>
      <c r="DM44" s="17"/>
      <c r="DN44" s="17"/>
      <c r="DO44" s="17"/>
      <c r="DP44" s="17"/>
      <c r="DQ44" s="17"/>
      <c r="DR44" s="17"/>
      <c r="DS44" s="18"/>
      <c r="DT44" s="18"/>
      <c r="DU44" s="18"/>
      <c r="DV44" s="18"/>
      <c r="DW44" s="17"/>
      <c r="DX44" s="17"/>
      <c r="DY44" s="17"/>
      <c r="DZ44" s="17"/>
      <c r="EA44" s="17"/>
      <c r="EB44" s="17"/>
      <c r="EC44" s="17"/>
      <c r="ED44" s="17"/>
    </row>
    <row r="45" spans="1:134" s="12" customFormat="1" ht="12" customHeight="1">
      <c r="A45" s="22"/>
      <c r="B45" s="22"/>
      <c r="C45" s="17"/>
      <c r="D45" s="17"/>
      <c r="E45" s="17"/>
      <c r="F45" s="17"/>
      <c r="G45" s="453" t="s">
        <v>68</v>
      </c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17"/>
      <c r="AC45" s="17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453" t="s">
        <v>69</v>
      </c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/>
      <c r="AZ45" s="453"/>
      <c r="BA45" s="453"/>
      <c r="BB45" s="453"/>
      <c r="BC45" s="453"/>
      <c r="BD45" s="18"/>
      <c r="BE45" s="18"/>
      <c r="BF45" s="18"/>
      <c r="BG45" s="18"/>
      <c r="BH45" s="18"/>
      <c r="BI45" s="18"/>
      <c r="BJ45" s="452" t="s">
        <v>70</v>
      </c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18"/>
      <c r="BX45" s="18"/>
      <c r="BY45" s="18"/>
      <c r="BZ45" s="18"/>
      <c r="CA45" s="18"/>
      <c r="CB45" s="18"/>
      <c r="CC45" s="18"/>
      <c r="CD45" s="452" t="s">
        <v>71</v>
      </c>
      <c r="CE45" s="452"/>
      <c r="CF45" s="452"/>
      <c r="CG45" s="452"/>
      <c r="CH45" s="452"/>
      <c r="CI45" s="452"/>
      <c r="CJ45" s="452"/>
      <c r="CK45" s="452"/>
      <c r="CL45" s="452"/>
      <c r="CM45" s="452"/>
      <c r="CN45" s="18"/>
      <c r="CO45" s="18"/>
      <c r="CP45" s="18"/>
      <c r="CQ45" s="18"/>
      <c r="CR45" s="18"/>
      <c r="CS45" s="18"/>
      <c r="CT45" s="18"/>
      <c r="CU45" s="452" t="s">
        <v>72</v>
      </c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8"/>
      <c r="DT45" s="18"/>
      <c r="DU45" s="18"/>
      <c r="DV45" s="18"/>
      <c r="DW45" s="17"/>
      <c r="DX45" s="17"/>
      <c r="DY45" s="17"/>
      <c r="DZ45" s="17"/>
      <c r="EA45" s="17"/>
      <c r="EB45" s="17"/>
      <c r="EC45" s="17"/>
      <c r="ED45" s="17"/>
    </row>
    <row r="46" spans="1:134" s="12" customFormat="1" ht="12" customHeight="1">
      <c r="A46" s="22"/>
      <c r="B46" s="22"/>
      <c r="C46" s="17"/>
      <c r="D46" s="17"/>
      <c r="E46" s="17"/>
      <c r="F46" s="17"/>
      <c r="G46" s="25" t="s">
        <v>75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17"/>
      <c r="AC46" s="17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8"/>
      <c r="BE46" s="18"/>
      <c r="BF46" s="18"/>
      <c r="BG46" s="18"/>
      <c r="BH46" s="18"/>
      <c r="BI46" s="18"/>
      <c r="BJ46" s="87" t="s">
        <v>82</v>
      </c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24" t="s">
        <v>85</v>
      </c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87" t="s">
        <v>89</v>
      </c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8"/>
      <c r="DT46" s="18"/>
      <c r="DU46" s="18"/>
      <c r="DV46" s="18"/>
      <c r="DW46" s="17"/>
      <c r="DX46" s="17"/>
      <c r="DY46" s="17"/>
      <c r="DZ46" s="17"/>
      <c r="EA46" s="17"/>
      <c r="EB46" s="17"/>
      <c r="EC46" s="17"/>
      <c r="ED46" s="17"/>
    </row>
    <row r="47" spans="1:134" s="12" customFormat="1" ht="12" customHeight="1">
      <c r="A47" s="22"/>
      <c r="B47" s="22"/>
      <c r="C47" s="17"/>
      <c r="D47" s="17"/>
      <c r="E47" s="17"/>
      <c r="F47" s="17"/>
      <c r="G47" s="453" t="s">
        <v>68</v>
      </c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17"/>
      <c r="AC47" s="17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453" t="s">
        <v>69</v>
      </c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18"/>
      <c r="BE47" s="18"/>
      <c r="BF47" s="18"/>
      <c r="BG47" s="18"/>
      <c r="BH47" s="18"/>
      <c r="BI47" s="18"/>
      <c r="BJ47" s="452" t="s">
        <v>70</v>
      </c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18"/>
      <c r="BX47" s="18"/>
      <c r="BY47" s="18"/>
      <c r="BZ47" s="18"/>
      <c r="CA47" s="18"/>
      <c r="CB47" s="18"/>
      <c r="CC47" s="18"/>
      <c r="CD47" s="452" t="s">
        <v>71</v>
      </c>
      <c r="CE47" s="452"/>
      <c r="CF47" s="452"/>
      <c r="CG47" s="452"/>
      <c r="CH47" s="452"/>
      <c r="CI47" s="452"/>
      <c r="CJ47" s="452"/>
      <c r="CK47" s="452"/>
      <c r="CL47" s="452"/>
      <c r="CM47" s="452"/>
      <c r="CN47" s="18"/>
      <c r="CO47" s="18"/>
      <c r="CP47" s="18"/>
      <c r="CQ47" s="18"/>
      <c r="CR47" s="18"/>
      <c r="CS47" s="18"/>
      <c r="CT47" s="18"/>
      <c r="CU47" s="452" t="s">
        <v>72</v>
      </c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8"/>
      <c r="DT47" s="18"/>
      <c r="DU47" s="18"/>
      <c r="DV47" s="18"/>
      <c r="DW47" s="17"/>
      <c r="DX47" s="17"/>
      <c r="DY47" s="17"/>
      <c r="DZ47" s="17"/>
      <c r="EA47" s="17"/>
      <c r="EB47" s="17"/>
      <c r="EC47" s="17"/>
      <c r="ED47" s="17"/>
    </row>
    <row r="48" spans="1:134" s="12" customFormat="1" ht="12" customHeight="1">
      <c r="A48" s="22"/>
      <c r="B48" s="22"/>
      <c r="C48" s="17"/>
      <c r="D48" s="17"/>
      <c r="E48" s="17"/>
      <c r="F48" s="17"/>
      <c r="G48" s="25" t="s">
        <v>76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17"/>
      <c r="AC48" s="17"/>
      <c r="AD48" s="18"/>
      <c r="AE48" s="18"/>
      <c r="AF48" s="18"/>
      <c r="AG48" s="18"/>
      <c r="AH48" s="18"/>
      <c r="AI48" s="18"/>
      <c r="AJ48" s="18"/>
      <c r="AK48" s="18"/>
      <c r="AL48" s="23"/>
      <c r="AM48" s="1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8"/>
      <c r="BE48" s="18"/>
      <c r="BF48" s="18"/>
      <c r="BG48" s="18"/>
      <c r="BH48" s="18"/>
      <c r="BI48" s="18"/>
      <c r="BJ48" s="24" t="s">
        <v>81</v>
      </c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24" t="s">
        <v>86</v>
      </c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87" t="s">
        <v>90</v>
      </c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8"/>
      <c r="DT48" s="18"/>
      <c r="DU48" s="18"/>
      <c r="DV48" s="18"/>
      <c r="DW48" s="17"/>
      <c r="DX48" s="17"/>
      <c r="DY48" s="17"/>
      <c r="DZ48" s="17"/>
      <c r="EA48" s="17"/>
      <c r="EB48" s="17"/>
      <c r="EC48" s="17"/>
      <c r="ED48" s="17"/>
    </row>
    <row r="49" spans="1:134" s="12" customFormat="1" ht="12" customHeight="1">
      <c r="A49" s="22"/>
      <c r="B49" s="22"/>
      <c r="C49" s="17"/>
      <c r="D49" s="17"/>
      <c r="E49" s="17"/>
      <c r="F49" s="17"/>
      <c r="G49" s="453" t="s">
        <v>68</v>
      </c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17"/>
      <c r="AC49" s="17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453" t="s">
        <v>69</v>
      </c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18"/>
      <c r="BE49" s="18"/>
      <c r="BF49" s="18"/>
      <c r="BG49" s="18"/>
      <c r="BH49" s="18"/>
      <c r="BI49" s="18"/>
      <c r="BJ49" s="452" t="s">
        <v>70</v>
      </c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18"/>
      <c r="BX49" s="18"/>
      <c r="BY49" s="18"/>
      <c r="BZ49" s="18"/>
      <c r="CA49" s="18"/>
      <c r="CB49" s="18"/>
      <c r="CC49" s="18"/>
      <c r="CD49" s="452" t="s">
        <v>71</v>
      </c>
      <c r="CE49" s="452"/>
      <c r="CF49" s="452"/>
      <c r="CG49" s="452"/>
      <c r="CH49" s="452"/>
      <c r="CI49" s="452"/>
      <c r="CJ49" s="452"/>
      <c r="CK49" s="452"/>
      <c r="CL49" s="452"/>
      <c r="CM49" s="452"/>
      <c r="CN49" s="18"/>
      <c r="CO49" s="18"/>
      <c r="CP49" s="18"/>
      <c r="CQ49" s="18"/>
      <c r="CR49" s="18"/>
      <c r="CS49" s="18"/>
      <c r="CT49" s="18"/>
      <c r="CU49" s="452" t="s">
        <v>72</v>
      </c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8"/>
      <c r="DT49" s="18"/>
      <c r="DU49" s="18"/>
      <c r="DV49" s="18"/>
      <c r="DW49" s="17"/>
      <c r="DX49" s="17"/>
      <c r="DY49" s="17"/>
      <c r="DZ49" s="17"/>
      <c r="EA49" s="17"/>
      <c r="EB49" s="17"/>
      <c r="EC49" s="17"/>
      <c r="ED49" s="17"/>
    </row>
    <row r="50" spans="1:134" s="12" customFormat="1" ht="12" customHeight="1">
      <c r="A50" s="22"/>
      <c r="B50" s="2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8"/>
      <c r="DT50" s="18"/>
      <c r="DU50" s="18"/>
      <c r="DV50" s="18"/>
      <c r="DW50" s="17"/>
      <c r="DX50" s="17"/>
      <c r="DY50" s="17"/>
      <c r="DZ50" s="17"/>
      <c r="EA50" s="17"/>
      <c r="EB50" s="17"/>
      <c r="EC50" s="17"/>
      <c r="ED50" s="17"/>
    </row>
    <row r="51" spans="1:73" s="7" customFormat="1" ht="11.25" customHeight="1">
      <c r="A51" s="70" t="s">
        <v>220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</row>
    <row r="52" spans="1:73" s="7" customFormat="1" ht="11.25">
      <c r="A52" s="14" t="s">
        <v>219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</row>
    <row r="53" spans="1:73" s="7" customFormat="1" ht="11.25">
      <c r="A53" s="14" t="s">
        <v>218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</row>
    <row r="54" spans="1:73" s="7" customFormat="1" ht="11.25">
      <c r="A54" s="14" t="s">
        <v>217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</row>
    <row r="55" spans="1:121" s="7" customFormat="1" ht="11.25" customHeight="1">
      <c r="A55" s="977" t="s">
        <v>216</v>
      </c>
      <c r="B55" s="977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7"/>
      <c r="AI55" s="977"/>
      <c r="AJ55" s="977"/>
      <c r="AK55" s="977"/>
      <c r="AL55" s="977"/>
      <c r="AM55" s="977"/>
      <c r="AN55" s="977"/>
      <c r="AO55" s="977"/>
      <c r="AP55" s="977"/>
      <c r="AQ55" s="977"/>
      <c r="AR55" s="977"/>
      <c r="AS55" s="977"/>
      <c r="AT55" s="977"/>
      <c r="AU55" s="977"/>
      <c r="AV55" s="977"/>
      <c r="AW55" s="977"/>
      <c r="AX55" s="977"/>
      <c r="AY55" s="977"/>
      <c r="AZ55" s="977"/>
      <c r="BA55" s="977"/>
      <c r="BB55" s="977"/>
      <c r="BC55" s="977"/>
      <c r="BD55" s="977"/>
      <c r="BE55" s="977"/>
      <c r="BF55" s="977"/>
      <c r="BG55" s="977"/>
      <c r="BH55" s="977"/>
      <c r="BI55" s="977"/>
      <c r="BJ55" s="977"/>
      <c r="BK55" s="977"/>
      <c r="BL55" s="977"/>
      <c r="BM55" s="977"/>
      <c r="BN55" s="977"/>
      <c r="BO55" s="977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</row>
    <row r="56" spans="1:121" s="7" customFormat="1" ht="11.25">
      <c r="A56" s="977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977"/>
      <c r="P56" s="977"/>
      <c r="Q56" s="977"/>
      <c r="R56" s="977"/>
      <c r="S56" s="977"/>
      <c r="T56" s="977"/>
      <c r="U56" s="977"/>
      <c r="V56" s="977"/>
      <c r="W56" s="977"/>
      <c r="X56" s="977"/>
      <c r="Y56" s="977"/>
      <c r="Z56" s="977"/>
      <c r="AA56" s="977"/>
      <c r="AB56" s="977"/>
      <c r="AC56" s="977"/>
      <c r="AD56" s="977"/>
      <c r="AE56" s="977"/>
      <c r="AF56" s="977"/>
      <c r="AG56" s="977"/>
      <c r="AH56" s="977"/>
      <c r="AI56" s="977"/>
      <c r="AJ56" s="977"/>
      <c r="AK56" s="977"/>
      <c r="AL56" s="977"/>
      <c r="AM56" s="977"/>
      <c r="AN56" s="977"/>
      <c r="AO56" s="977"/>
      <c r="AP56" s="977"/>
      <c r="AQ56" s="977"/>
      <c r="AR56" s="977"/>
      <c r="AS56" s="977"/>
      <c r="AT56" s="977"/>
      <c r="AU56" s="977"/>
      <c r="AV56" s="977"/>
      <c r="AW56" s="977"/>
      <c r="AX56" s="977"/>
      <c r="AY56" s="977"/>
      <c r="AZ56" s="977"/>
      <c r="BA56" s="977"/>
      <c r="BB56" s="977"/>
      <c r="BC56" s="977"/>
      <c r="BD56" s="977"/>
      <c r="BE56" s="977"/>
      <c r="BF56" s="977"/>
      <c r="BG56" s="977"/>
      <c r="BH56" s="977"/>
      <c r="BI56" s="977"/>
      <c r="BJ56" s="977"/>
      <c r="BK56" s="977"/>
      <c r="BL56" s="977"/>
      <c r="BM56" s="977"/>
      <c r="BN56" s="977"/>
      <c r="BO56" s="977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</row>
    <row r="57" s="7" customFormat="1" ht="11.25">
      <c r="A57" s="14" t="s">
        <v>215</v>
      </c>
    </row>
    <row r="58" spans="1:121" s="7" customFormat="1" ht="11.25" customHeight="1">
      <c r="A58" s="977" t="s">
        <v>214</v>
      </c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  <c r="Q58" s="977"/>
      <c r="R58" s="977"/>
      <c r="S58" s="977"/>
      <c r="T58" s="977"/>
      <c r="U58" s="977"/>
      <c r="V58" s="977"/>
      <c r="W58" s="977"/>
      <c r="X58" s="977"/>
      <c r="Y58" s="977"/>
      <c r="Z58" s="977"/>
      <c r="AA58" s="977"/>
      <c r="AB58" s="977"/>
      <c r="AC58" s="977"/>
      <c r="AD58" s="977"/>
      <c r="AE58" s="977"/>
      <c r="AF58" s="977"/>
      <c r="AG58" s="977"/>
      <c r="AH58" s="977"/>
      <c r="AI58" s="977"/>
      <c r="AJ58" s="977"/>
      <c r="AK58" s="977"/>
      <c r="AL58" s="977"/>
      <c r="AM58" s="977"/>
      <c r="AN58" s="977"/>
      <c r="AO58" s="977"/>
      <c r="AP58" s="977"/>
      <c r="AQ58" s="977"/>
      <c r="AR58" s="977"/>
      <c r="AS58" s="977"/>
      <c r="AT58" s="977"/>
      <c r="AU58" s="977"/>
      <c r="AV58" s="977"/>
      <c r="AW58" s="977"/>
      <c r="AX58" s="977"/>
      <c r="AY58" s="977"/>
      <c r="AZ58" s="977"/>
      <c r="BA58" s="977"/>
      <c r="BB58" s="977"/>
      <c r="BC58" s="977"/>
      <c r="BD58" s="977"/>
      <c r="BE58" s="977"/>
      <c r="BF58" s="977"/>
      <c r="BG58" s="977"/>
      <c r="BH58" s="977"/>
      <c r="BI58" s="977"/>
      <c r="BJ58" s="977"/>
      <c r="BK58" s="977"/>
      <c r="BL58" s="977"/>
      <c r="BM58" s="977"/>
      <c r="BN58" s="977"/>
      <c r="BO58" s="977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</row>
    <row r="59" spans="1:121" s="7" customFormat="1" ht="11.25">
      <c r="A59" s="977"/>
      <c r="B59" s="977"/>
      <c r="C59" s="977"/>
      <c r="D59" s="977"/>
      <c r="E59" s="977"/>
      <c r="F59" s="977"/>
      <c r="G59" s="977"/>
      <c r="H59" s="977"/>
      <c r="I59" s="977"/>
      <c r="J59" s="977"/>
      <c r="K59" s="977"/>
      <c r="L59" s="977"/>
      <c r="M59" s="977"/>
      <c r="N59" s="977"/>
      <c r="O59" s="977"/>
      <c r="P59" s="977"/>
      <c r="Q59" s="977"/>
      <c r="R59" s="977"/>
      <c r="S59" s="977"/>
      <c r="T59" s="977"/>
      <c r="U59" s="977"/>
      <c r="V59" s="977"/>
      <c r="W59" s="977"/>
      <c r="X59" s="977"/>
      <c r="Y59" s="977"/>
      <c r="Z59" s="977"/>
      <c r="AA59" s="977"/>
      <c r="AB59" s="977"/>
      <c r="AC59" s="977"/>
      <c r="AD59" s="977"/>
      <c r="AE59" s="977"/>
      <c r="AF59" s="977"/>
      <c r="AG59" s="977"/>
      <c r="AH59" s="977"/>
      <c r="AI59" s="977"/>
      <c r="AJ59" s="977"/>
      <c r="AK59" s="977"/>
      <c r="AL59" s="977"/>
      <c r="AM59" s="977"/>
      <c r="AN59" s="977"/>
      <c r="AO59" s="977"/>
      <c r="AP59" s="977"/>
      <c r="AQ59" s="977"/>
      <c r="AR59" s="977"/>
      <c r="AS59" s="977"/>
      <c r="AT59" s="977"/>
      <c r="AU59" s="977"/>
      <c r="AV59" s="977"/>
      <c r="AW59" s="977"/>
      <c r="AX59" s="977"/>
      <c r="AY59" s="977"/>
      <c r="AZ59" s="977"/>
      <c r="BA59" s="977"/>
      <c r="BB59" s="977"/>
      <c r="BC59" s="977"/>
      <c r="BD59" s="977"/>
      <c r="BE59" s="977"/>
      <c r="BF59" s="977"/>
      <c r="BG59" s="977"/>
      <c r="BH59" s="977"/>
      <c r="BI59" s="977"/>
      <c r="BJ59" s="977"/>
      <c r="BK59" s="977"/>
      <c r="BL59" s="977"/>
      <c r="BM59" s="977"/>
      <c r="BN59" s="977"/>
      <c r="BO59" s="977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</row>
    <row r="60" s="7" customFormat="1" ht="11.25">
      <c r="A60" s="14" t="s">
        <v>213</v>
      </c>
    </row>
  </sheetData>
  <sheetProtection/>
  <mergeCells count="479">
    <mergeCell ref="DW27:DZ27"/>
    <mergeCell ref="EA27:ED27"/>
    <mergeCell ref="L19:Q19"/>
    <mergeCell ref="CJ28:CN28"/>
    <mergeCell ref="CO28:CS28"/>
    <mergeCell ref="BA27:BE27"/>
    <mergeCell ref="BF27:BJ27"/>
    <mergeCell ref="BK27:BO27"/>
    <mergeCell ref="CT20:CX20"/>
    <mergeCell ref="EA23:ED23"/>
    <mergeCell ref="CO29:CS29"/>
    <mergeCell ref="A4:ED4"/>
    <mergeCell ref="DW28:DZ28"/>
    <mergeCell ref="DM13:ED13"/>
    <mergeCell ref="DW17:ED17"/>
    <mergeCell ref="DM17:DV17"/>
    <mergeCell ref="BP28:BT28"/>
    <mergeCell ref="DM16:DV16"/>
    <mergeCell ref="DS18:DV18"/>
    <mergeCell ref="CE27:CI27"/>
    <mergeCell ref="DM18:DR18"/>
    <mergeCell ref="BA17:BE17"/>
    <mergeCell ref="CJ27:CN27"/>
    <mergeCell ref="CO27:CS27"/>
    <mergeCell ref="AN19:AQ19"/>
    <mergeCell ref="AR19:AU19"/>
    <mergeCell ref="AN21:AQ21"/>
    <mergeCell ref="AR21:AU21"/>
    <mergeCell ref="DM19:DR19"/>
    <mergeCell ref="BZ27:CD27"/>
    <mergeCell ref="A20:B20"/>
    <mergeCell ref="C20:K20"/>
    <mergeCell ref="L20:Q20"/>
    <mergeCell ref="CT19:CX19"/>
    <mergeCell ref="A19:B19"/>
    <mergeCell ref="BF17:BJ17"/>
    <mergeCell ref="AV19:AZ19"/>
    <mergeCell ref="BA19:BE19"/>
    <mergeCell ref="AV20:AZ20"/>
    <mergeCell ref="BA20:BE20"/>
    <mergeCell ref="DW16:ED16"/>
    <mergeCell ref="DW18:DZ18"/>
    <mergeCell ref="EA18:ED18"/>
    <mergeCell ref="DD20:DL20"/>
    <mergeCell ref="BF18:BJ18"/>
    <mergeCell ref="DW21:DZ21"/>
    <mergeCell ref="EA21:ED21"/>
    <mergeCell ref="BU20:BY20"/>
    <mergeCell ref="BF16:BJ16"/>
    <mergeCell ref="BK16:BO16"/>
    <mergeCell ref="DW23:DZ23"/>
    <mergeCell ref="DW24:DZ24"/>
    <mergeCell ref="EA24:ED24"/>
    <mergeCell ref="BK18:BO18"/>
    <mergeCell ref="BF19:BJ19"/>
    <mergeCell ref="BK19:BO19"/>
    <mergeCell ref="BF20:BJ20"/>
    <mergeCell ref="BK20:BO20"/>
    <mergeCell ref="BU19:BY19"/>
    <mergeCell ref="BP23:BT23"/>
    <mergeCell ref="W28:Z28"/>
    <mergeCell ref="BU28:BY28"/>
    <mergeCell ref="R20:V20"/>
    <mergeCell ref="R21:V21"/>
    <mergeCell ref="R22:V22"/>
    <mergeCell ref="AJ28:AM28"/>
    <mergeCell ref="AN27:AQ27"/>
    <mergeCell ref="AR27:AU27"/>
    <mergeCell ref="AV27:AZ27"/>
    <mergeCell ref="AF22:AI22"/>
    <mergeCell ref="A28:B28"/>
    <mergeCell ref="C28:K28"/>
    <mergeCell ref="L28:Q28"/>
    <mergeCell ref="R28:V28"/>
    <mergeCell ref="A58:BO59"/>
    <mergeCell ref="A55:BO56"/>
    <mergeCell ref="BF28:BJ28"/>
    <mergeCell ref="BK28:BO28"/>
    <mergeCell ref="C35:EB35"/>
    <mergeCell ref="AF29:AI29"/>
    <mergeCell ref="A13:B13"/>
    <mergeCell ref="A14:B14"/>
    <mergeCell ref="A15:B15"/>
    <mergeCell ref="C14:K14"/>
    <mergeCell ref="C15:K15"/>
    <mergeCell ref="L15:Q15"/>
    <mergeCell ref="L13:Q13"/>
    <mergeCell ref="C13:K13"/>
    <mergeCell ref="A16:B16"/>
    <mergeCell ref="R17:V17"/>
    <mergeCell ref="R18:V18"/>
    <mergeCell ref="R19:V19"/>
    <mergeCell ref="R27:V27"/>
    <mergeCell ref="L16:Q16"/>
    <mergeCell ref="C16:K16"/>
    <mergeCell ref="L23:Q23"/>
    <mergeCell ref="A27:B27"/>
    <mergeCell ref="A17:B17"/>
    <mergeCell ref="A18:B18"/>
    <mergeCell ref="C18:K18"/>
    <mergeCell ref="L18:Q18"/>
    <mergeCell ref="L17:Q17"/>
    <mergeCell ref="L27:Q27"/>
    <mergeCell ref="C27:K27"/>
    <mergeCell ref="A23:B23"/>
    <mergeCell ref="C23:K23"/>
    <mergeCell ref="C17:K17"/>
    <mergeCell ref="C19:K19"/>
    <mergeCell ref="A21:B21"/>
    <mergeCell ref="C21:K21"/>
    <mergeCell ref="A25:B25"/>
    <mergeCell ref="C25:K25"/>
    <mergeCell ref="DW22:DZ22"/>
    <mergeCell ref="EA22:ED22"/>
    <mergeCell ref="A22:B22"/>
    <mergeCell ref="C22:K22"/>
    <mergeCell ref="L22:Q22"/>
    <mergeCell ref="W22:Z22"/>
    <mergeCell ref="AN22:AQ22"/>
    <mergeCell ref="CT23:CX23"/>
    <mergeCell ref="CY23:DC23"/>
    <mergeCell ref="DD23:DL23"/>
    <mergeCell ref="AN23:AQ23"/>
    <mergeCell ref="AR23:AU23"/>
    <mergeCell ref="AV23:AZ23"/>
    <mergeCell ref="BA23:BE23"/>
    <mergeCell ref="AR22:AU22"/>
    <mergeCell ref="BP22:BT22"/>
    <mergeCell ref="A24:B24"/>
    <mergeCell ref="C24:K24"/>
    <mergeCell ref="L24:Q24"/>
    <mergeCell ref="CT24:CX24"/>
    <mergeCell ref="CY24:DC24"/>
    <mergeCell ref="DD24:DL24"/>
    <mergeCell ref="BF24:BJ24"/>
    <mergeCell ref="BK24:BO24"/>
    <mergeCell ref="BZ24:CD24"/>
    <mergeCell ref="CE24:CI24"/>
    <mergeCell ref="DW25:DZ25"/>
    <mergeCell ref="EA25:ED25"/>
    <mergeCell ref="L25:Q25"/>
    <mergeCell ref="R25:V25"/>
    <mergeCell ref="W25:Z25"/>
    <mergeCell ref="AA25:AE25"/>
    <mergeCell ref="AF25:AI25"/>
    <mergeCell ref="BF25:BJ25"/>
    <mergeCell ref="BK25:BO25"/>
    <mergeCell ref="BZ25:CD25"/>
    <mergeCell ref="R13:V13"/>
    <mergeCell ref="R14:V14"/>
    <mergeCell ref="R15:V15"/>
    <mergeCell ref="R16:V16"/>
    <mergeCell ref="R23:V23"/>
    <mergeCell ref="R24:V24"/>
    <mergeCell ref="L21:Q21"/>
    <mergeCell ref="L14:Q14"/>
    <mergeCell ref="W16:Z16"/>
    <mergeCell ref="AA16:AE16"/>
    <mergeCell ref="AF16:AI16"/>
    <mergeCell ref="W17:Z17"/>
    <mergeCell ref="AA17:AE17"/>
    <mergeCell ref="AF17:AI17"/>
    <mergeCell ref="W18:Z18"/>
    <mergeCell ref="AA18:AE18"/>
    <mergeCell ref="W19:Z19"/>
    <mergeCell ref="AA19:AE19"/>
    <mergeCell ref="AF19:AI19"/>
    <mergeCell ref="W20:Z20"/>
    <mergeCell ref="AA20:AE20"/>
    <mergeCell ref="AF20:AI20"/>
    <mergeCell ref="W21:Z21"/>
    <mergeCell ref="AA21:AE21"/>
    <mergeCell ref="AF21:AI21"/>
    <mergeCell ref="AA23:AE23"/>
    <mergeCell ref="AF23:AI23"/>
    <mergeCell ref="W24:Z24"/>
    <mergeCell ref="AA24:AE24"/>
    <mergeCell ref="AF24:AI24"/>
    <mergeCell ref="W23:Z23"/>
    <mergeCell ref="W13:AI13"/>
    <mergeCell ref="AA28:AE28"/>
    <mergeCell ref="AF28:AI28"/>
    <mergeCell ref="W27:Z27"/>
    <mergeCell ref="W14:AI14"/>
    <mergeCell ref="W15:AI15"/>
    <mergeCell ref="AA27:AE27"/>
    <mergeCell ref="AF27:AI27"/>
    <mergeCell ref="AA22:AE22"/>
    <mergeCell ref="AF18:AI18"/>
    <mergeCell ref="AJ13:AM13"/>
    <mergeCell ref="AJ14:AM14"/>
    <mergeCell ref="AJ15:AM15"/>
    <mergeCell ref="AJ24:AM24"/>
    <mergeCell ref="AJ25:AM25"/>
    <mergeCell ref="AJ27:AM27"/>
    <mergeCell ref="AJ20:AM20"/>
    <mergeCell ref="AJ21:AM21"/>
    <mergeCell ref="AJ22:AM22"/>
    <mergeCell ref="AJ23:AM23"/>
    <mergeCell ref="AJ16:AM16"/>
    <mergeCell ref="AJ17:AM17"/>
    <mergeCell ref="AJ18:AM18"/>
    <mergeCell ref="AJ19:AM19"/>
    <mergeCell ref="BK17:BO17"/>
    <mergeCell ref="AN17:AQ17"/>
    <mergeCell ref="AN16:AQ16"/>
    <mergeCell ref="AR16:AU16"/>
    <mergeCell ref="AV16:AZ16"/>
    <mergeCell ref="BA16:BE16"/>
    <mergeCell ref="AN18:AQ18"/>
    <mergeCell ref="AR18:AU18"/>
    <mergeCell ref="AV18:AZ18"/>
    <mergeCell ref="BA18:BE18"/>
    <mergeCell ref="AR17:AU17"/>
    <mergeCell ref="AV17:AZ17"/>
    <mergeCell ref="AV21:AZ21"/>
    <mergeCell ref="BA21:BE21"/>
    <mergeCell ref="BF21:BJ21"/>
    <mergeCell ref="BK21:BO21"/>
    <mergeCell ref="AN20:AQ20"/>
    <mergeCell ref="AR20:AU20"/>
    <mergeCell ref="AV24:AZ24"/>
    <mergeCell ref="BA24:BE24"/>
    <mergeCell ref="AV22:AZ22"/>
    <mergeCell ref="BA22:BE22"/>
    <mergeCell ref="BF22:BJ22"/>
    <mergeCell ref="BK22:BO22"/>
    <mergeCell ref="BF23:BJ23"/>
    <mergeCell ref="BK23:BO23"/>
    <mergeCell ref="AN28:AQ28"/>
    <mergeCell ref="AR28:AU28"/>
    <mergeCell ref="AV28:AZ28"/>
    <mergeCell ref="BA28:BE28"/>
    <mergeCell ref="AN24:AQ24"/>
    <mergeCell ref="AR24:AU24"/>
    <mergeCell ref="AN25:AQ25"/>
    <mergeCell ref="AR25:AU25"/>
    <mergeCell ref="AV25:AZ25"/>
    <mergeCell ref="BA25:BE25"/>
    <mergeCell ref="AN13:AU13"/>
    <mergeCell ref="AN14:AU14"/>
    <mergeCell ref="AN15:AU15"/>
    <mergeCell ref="AV14:BO14"/>
    <mergeCell ref="AV15:BO15"/>
    <mergeCell ref="BP13:BT13"/>
    <mergeCell ref="BP14:BT14"/>
    <mergeCell ref="BP15:BT15"/>
    <mergeCell ref="AV13:BO13"/>
    <mergeCell ref="BP24:BT24"/>
    <mergeCell ref="BP25:BT25"/>
    <mergeCell ref="BP27:BT27"/>
    <mergeCell ref="BP16:BT16"/>
    <mergeCell ref="BP17:BT17"/>
    <mergeCell ref="BP18:BT18"/>
    <mergeCell ref="BP19:BT19"/>
    <mergeCell ref="BP20:BT20"/>
    <mergeCell ref="BP21:BT21"/>
    <mergeCell ref="BU13:BY13"/>
    <mergeCell ref="BU14:BY14"/>
    <mergeCell ref="BU15:BY15"/>
    <mergeCell ref="BU16:BY16"/>
    <mergeCell ref="BU17:BY17"/>
    <mergeCell ref="BU18:BY18"/>
    <mergeCell ref="BU21:BY21"/>
    <mergeCell ref="BU22:BY22"/>
    <mergeCell ref="BU23:BY23"/>
    <mergeCell ref="BU24:BY24"/>
    <mergeCell ref="BU25:BY25"/>
    <mergeCell ref="BU27:BY27"/>
    <mergeCell ref="BZ13:CI13"/>
    <mergeCell ref="BZ14:CI14"/>
    <mergeCell ref="BZ15:CI15"/>
    <mergeCell ref="BZ16:CD16"/>
    <mergeCell ref="CE16:CI16"/>
    <mergeCell ref="BZ17:CD17"/>
    <mergeCell ref="CE17:CI17"/>
    <mergeCell ref="CE25:CI25"/>
    <mergeCell ref="BZ28:CD28"/>
    <mergeCell ref="CE28:CI28"/>
    <mergeCell ref="CE20:CI20"/>
    <mergeCell ref="BZ19:CD19"/>
    <mergeCell ref="CE19:CI19"/>
    <mergeCell ref="BZ21:CD21"/>
    <mergeCell ref="CE21:CI21"/>
    <mergeCell ref="BZ22:CD22"/>
    <mergeCell ref="BZ20:CD20"/>
    <mergeCell ref="CJ16:CN16"/>
    <mergeCell ref="CO16:CS16"/>
    <mergeCell ref="CJ17:CN17"/>
    <mergeCell ref="CO17:CS17"/>
    <mergeCell ref="BZ23:CD23"/>
    <mergeCell ref="CE23:CI23"/>
    <mergeCell ref="CE22:CI22"/>
    <mergeCell ref="BZ18:CD18"/>
    <mergeCell ref="CE18:CI18"/>
    <mergeCell ref="CJ19:CN19"/>
    <mergeCell ref="CJ18:CN18"/>
    <mergeCell ref="CO18:CS18"/>
    <mergeCell ref="CJ20:CN20"/>
    <mergeCell ref="CO20:CS20"/>
    <mergeCell ref="CJ21:CN21"/>
    <mergeCell ref="CO21:CS21"/>
    <mergeCell ref="CO19:CS19"/>
    <mergeCell ref="CT13:DL13"/>
    <mergeCell ref="CT14:DL14"/>
    <mergeCell ref="CT15:DL15"/>
    <mergeCell ref="CT16:CX16"/>
    <mergeCell ref="CY16:DC16"/>
    <mergeCell ref="CJ22:CN22"/>
    <mergeCell ref="CO22:CS22"/>
    <mergeCell ref="CJ13:CS13"/>
    <mergeCell ref="CJ14:CS14"/>
    <mergeCell ref="CJ15:CS15"/>
    <mergeCell ref="CY20:DC20"/>
    <mergeCell ref="CJ25:CN25"/>
    <mergeCell ref="CO25:CS25"/>
    <mergeCell ref="CT18:CX18"/>
    <mergeCell ref="CY18:DC18"/>
    <mergeCell ref="DD18:DL18"/>
    <mergeCell ref="CJ23:CN23"/>
    <mergeCell ref="CO23:CS23"/>
    <mergeCell ref="CJ24:CN24"/>
    <mergeCell ref="CO24:CS24"/>
    <mergeCell ref="CT21:CX21"/>
    <mergeCell ref="CY21:DC21"/>
    <mergeCell ref="DD21:DL21"/>
    <mergeCell ref="CT22:CX22"/>
    <mergeCell ref="CY22:DC22"/>
    <mergeCell ref="DD22:DL22"/>
    <mergeCell ref="CT28:CX28"/>
    <mergeCell ref="CY28:DC28"/>
    <mergeCell ref="DD28:DL28"/>
    <mergeCell ref="CT25:CX25"/>
    <mergeCell ref="CY25:DC25"/>
    <mergeCell ref="DD25:DL25"/>
    <mergeCell ref="CT27:CX27"/>
    <mergeCell ref="CY27:DC27"/>
    <mergeCell ref="DD27:DL27"/>
    <mergeCell ref="DD26:DL26"/>
    <mergeCell ref="DM23:DR23"/>
    <mergeCell ref="DS23:DV23"/>
    <mergeCell ref="DS27:DV27"/>
    <mergeCell ref="DS24:DV24"/>
    <mergeCell ref="DM21:DR21"/>
    <mergeCell ref="DM24:DR24"/>
    <mergeCell ref="DM25:DR25"/>
    <mergeCell ref="DM27:DR27"/>
    <mergeCell ref="DS25:DV25"/>
    <mergeCell ref="DS26:DV26"/>
    <mergeCell ref="DM20:DR20"/>
    <mergeCell ref="DS20:DV20"/>
    <mergeCell ref="DW20:DZ20"/>
    <mergeCell ref="EA20:ED20"/>
    <mergeCell ref="DM28:DR28"/>
    <mergeCell ref="DS28:DV28"/>
    <mergeCell ref="EA28:ED28"/>
    <mergeCell ref="DS21:DV21"/>
    <mergeCell ref="DM22:DR22"/>
    <mergeCell ref="DS22:DV22"/>
    <mergeCell ref="DW19:DZ19"/>
    <mergeCell ref="EA19:ED19"/>
    <mergeCell ref="DM14:ED14"/>
    <mergeCell ref="DM15:ED15"/>
    <mergeCell ref="CT17:CX17"/>
    <mergeCell ref="CY17:DC17"/>
    <mergeCell ref="DD17:DL17"/>
    <mergeCell ref="DD16:DL16"/>
    <mergeCell ref="CY19:DC19"/>
    <mergeCell ref="DD19:DL19"/>
    <mergeCell ref="DH5:ED5"/>
    <mergeCell ref="AN40:BC40"/>
    <mergeCell ref="BJ40:BV40"/>
    <mergeCell ref="CD40:CM40"/>
    <mergeCell ref="CU40:DH40"/>
    <mergeCell ref="DH6:ED6"/>
    <mergeCell ref="DH7:ED7"/>
    <mergeCell ref="DH8:ED8"/>
    <mergeCell ref="DH9:ED9"/>
    <mergeCell ref="DS19:DV19"/>
    <mergeCell ref="AN42:BC42"/>
    <mergeCell ref="BJ42:BV42"/>
    <mergeCell ref="CD42:CM42"/>
    <mergeCell ref="CU42:DH42"/>
    <mergeCell ref="AN45:BC45"/>
    <mergeCell ref="BJ45:BV45"/>
    <mergeCell ref="CD45:CM45"/>
    <mergeCell ref="CU45:DH45"/>
    <mergeCell ref="CD47:CM47"/>
    <mergeCell ref="CU47:DH47"/>
    <mergeCell ref="AN49:BC49"/>
    <mergeCell ref="BJ49:BV49"/>
    <mergeCell ref="CD49:CM49"/>
    <mergeCell ref="CU49:DH49"/>
    <mergeCell ref="CJ29:CN29"/>
    <mergeCell ref="C29:K29"/>
    <mergeCell ref="A29:B29"/>
    <mergeCell ref="L29:Q29"/>
    <mergeCell ref="R29:V29"/>
    <mergeCell ref="W29:Z29"/>
    <mergeCell ref="AA29:AE29"/>
    <mergeCell ref="BU29:BY29"/>
    <mergeCell ref="BZ29:CD29"/>
    <mergeCell ref="CE29:CI29"/>
    <mergeCell ref="CT29:CX29"/>
    <mergeCell ref="AJ29:AM29"/>
    <mergeCell ref="AN29:AQ29"/>
    <mergeCell ref="AR29:AU29"/>
    <mergeCell ref="AV29:AZ29"/>
    <mergeCell ref="BA29:BE29"/>
    <mergeCell ref="BF29:BJ29"/>
    <mergeCell ref="BK29:BO29"/>
    <mergeCell ref="BP29:BT29"/>
    <mergeCell ref="CY29:DC29"/>
    <mergeCell ref="DD29:DL29"/>
    <mergeCell ref="DM29:DR29"/>
    <mergeCell ref="DS29:DV29"/>
    <mergeCell ref="DW29:DZ29"/>
    <mergeCell ref="EA29:ED29"/>
    <mergeCell ref="A26:B26"/>
    <mergeCell ref="C26:K26"/>
    <mergeCell ref="L26:Q26"/>
    <mergeCell ref="R26:V26"/>
    <mergeCell ref="W26:Z26"/>
    <mergeCell ref="AA26:AE26"/>
    <mergeCell ref="DM26:DR26"/>
    <mergeCell ref="BF26:BJ26"/>
    <mergeCell ref="BK26:BO26"/>
    <mergeCell ref="AF26:AI26"/>
    <mergeCell ref="AJ26:AM26"/>
    <mergeCell ref="AN26:AQ26"/>
    <mergeCell ref="AR26:AU26"/>
    <mergeCell ref="AV26:AZ26"/>
    <mergeCell ref="BA26:BE26"/>
    <mergeCell ref="DW26:DZ26"/>
    <mergeCell ref="BP26:BT26"/>
    <mergeCell ref="BU26:BY26"/>
    <mergeCell ref="BZ26:CD26"/>
    <mergeCell ref="CE26:CI26"/>
    <mergeCell ref="EA26:ED26"/>
    <mergeCell ref="CJ26:CN26"/>
    <mergeCell ref="CO26:CS26"/>
    <mergeCell ref="CT26:CX26"/>
    <mergeCell ref="CY26:DC26"/>
    <mergeCell ref="AA30:AE30"/>
    <mergeCell ref="G40:Q40"/>
    <mergeCell ref="G42:Q42"/>
    <mergeCell ref="G45:Q45"/>
    <mergeCell ref="G47:Q47"/>
    <mergeCell ref="G49:Q49"/>
    <mergeCell ref="C33:EB33"/>
    <mergeCell ref="C34:EB34"/>
    <mergeCell ref="AN47:BC47"/>
    <mergeCell ref="BJ47:BV47"/>
    <mergeCell ref="AF30:AI30"/>
    <mergeCell ref="AJ30:AM30"/>
    <mergeCell ref="AN30:AQ30"/>
    <mergeCell ref="AR30:AU30"/>
    <mergeCell ref="AV30:AZ30"/>
    <mergeCell ref="A30:B30"/>
    <mergeCell ref="C30:K30"/>
    <mergeCell ref="L30:Q30"/>
    <mergeCell ref="R30:V30"/>
    <mergeCell ref="W30:Z30"/>
    <mergeCell ref="BA30:BE30"/>
    <mergeCell ref="BF30:BJ30"/>
    <mergeCell ref="BK30:BO30"/>
    <mergeCell ref="BP30:BT30"/>
    <mergeCell ref="BU30:BY30"/>
    <mergeCell ref="BZ30:CD30"/>
    <mergeCell ref="DM30:DR30"/>
    <mergeCell ref="DS30:DV30"/>
    <mergeCell ref="DW30:DZ30"/>
    <mergeCell ref="EA30:ED30"/>
    <mergeCell ref="CE30:CI30"/>
    <mergeCell ref="CJ30:CN30"/>
    <mergeCell ref="CO30:CS30"/>
    <mergeCell ref="CT30:CX30"/>
    <mergeCell ref="CY30:DC30"/>
    <mergeCell ref="DD30:DL30"/>
  </mergeCells>
  <hyperlinks>
    <hyperlink ref="CU44" r:id="rId1" display="ahmadullinag2@kamaz.ru"/>
  </hyperlinks>
  <printOptions horizontalCentered="1"/>
  <pageMargins left="0.2755905511811024" right="0.2755905511811024" top="0.35433070866141736" bottom="0.2755905511811024" header="0.2755905511811024" footer="0.2755905511811024"/>
  <pageSetup horizontalDpi="600" verticalDpi="600" orientation="landscape" paperSize="9" scale="62" r:id="rId2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6FF"/>
  </sheetPr>
  <dimension ref="A1:BP98"/>
  <sheetViews>
    <sheetView view="pageBreakPreview" zoomScale="150" zoomScaleSheetLayoutView="150" zoomScalePageLayoutView="0" workbookViewId="0" topLeftCell="A70">
      <selection activeCell="AD81" sqref="AD81:AI81"/>
    </sheetView>
  </sheetViews>
  <sheetFormatPr defaultColWidth="1.37890625" defaultRowHeight="12.75"/>
  <cols>
    <col min="1" max="22" width="1.37890625" style="35" customWidth="1"/>
    <col min="23" max="23" width="13.875" style="35" customWidth="1"/>
    <col min="24" max="28" width="1.37890625" style="35" customWidth="1"/>
    <col min="29" max="29" width="3.125" style="35" customWidth="1"/>
    <col min="30" max="34" width="1.37890625" style="35" customWidth="1"/>
    <col min="35" max="35" width="3.125" style="35" customWidth="1"/>
    <col min="36" max="16384" width="1.37890625" style="35" customWidth="1"/>
  </cols>
  <sheetData>
    <row r="1" spans="1:68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9" t="s">
        <v>352</v>
      </c>
    </row>
    <row r="2" spans="1:68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9" t="s">
        <v>37</v>
      </c>
    </row>
    <row r="3" spans="1:68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9" t="s">
        <v>64</v>
      </c>
    </row>
    <row r="4" ht="12.75">
      <c r="BL4" s="4"/>
    </row>
    <row r="5" spans="1:68" ht="15.75">
      <c r="A5" s="978" t="s">
        <v>511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978"/>
      <c r="T5" s="978"/>
      <c r="U5" s="978"/>
      <c r="V5" s="978"/>
      <c r="W5" s="978"/>
      <c r="X5" s="978"/>
      <c r="Y5" s="978"/>
      <c r="Z5" s="978"/>
      <c r="AA5" s="978"/>
      <c r="AB5" s="978"/>
      <c r="AC5" s="978"/>
      <c r="AD5" s="978"/>
      <c r="AE5" s="978"/>
      <c r="AF5" s="978"/>
      <c r="AG5" s="978"/>
      <c r="AH5" s="978"/>
      <c r="AI5" s="978"/>
      <c r="AJ5" s="978"/>
      <c r="AK5" s="978"/>
      <c r="AL5" s="978"/>
      <c r="AM5" s="978"/>
      <c r="AN5" s="978"/>
      <c r="AO5" s="978"/>
      <c r="AP5" s="978"/>
      <c r="AQ5" s="978"/>
      <c r="AR5" s="978"/>
      <c r="AS5" s="978"/>
      <c r="AT5" s="978"/>
      <c r="AU5" s="978"/>
      <c r="AV5" s="978"/>
      <c r="AW5" s="978"/>
      <c r="AX5" s="978"/>
      <c r="AY5" s="978"/>
      <c r="AZ5" s="978"/>
      <c r="BA5" s="978"/>
      <c r="BB5" s="978"/>
      <c r="BC5" s="978"/>
      <c r="BD5" s="978"/>
      <c r="BE5" s="978"/>
      <c r="BF5" s="978"/>
      <c r="BG5" s="978"/>
      <c r="BH5" s="978"/>
      <c r="BI5" s="978"/>
      <c r="BJ5" s="978"/>
      <c r="BK5" s="978"/>
      <c r="BL5" s="978"/>
      <c r="BM5" s="978"/>
      <c r="BN5" s="978"/>
      <c r="BO5" s="978"/>
      <c r="BP5" s="978"/>
    </row>
    <row r="6" spans="1:68" ht="15.75">
      <c r="A6" s="978" t="s">
        <v>512</v>
      </c>
      <c r="B6" s="978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O6" s="978"/>
      <c r="AP6" s="978"/>
      <c r="AQ6" s="978"/>
      <c r="AR6" s="978"/>
      <c r="AS6" s="978"/>
      <c r="AT6" s="978"/>
      <c r="AU6" s="978"/>
      <c r="AV6" s="978"/>
      <c r="AW6" s="978"/>
      <c r="AX6" s="978"/>
      <c r="AY6" s="978"/>
      <c r="AZ6" s="978"/>
      <c r="BA6" s="978"/>
      <c r="BB6" s="978"/>
      <c r="BC6" s="978"/>
      <c r="BD6" s="978"/>
      <c r="BE6" s="978"/>
      <c r="BF6" s="978"/>
      <c r="BG6" s="978"/>
      <c r="BH6" s="978"/>
      <c r="BI6" s="978"/>
      <c r="BJ6" s="978"/>
      <c r="BK6" s="978"/>
      <c r="BL6" s="978"/>
      <c r="BM6" s="978"/>
      <c r="BN6" s="978"/>
      <c r="BO6" s="978"/>
      <c r="BP6" s="978"/>
    </row>
    <row r="8" spans="46:68" ht="15">
      <c r="AT8" s="462" t="s">
        <v>57</v>
      </c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</row>
    <row r="9" spans="46:68" ht="15">
      <c r="AT9" s="477" t="s">
        <v>66</v>
      </c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</row>
    <row r="10" spans="46:68" ht="15">
      <c r="AT10" s="477" t="s">
        <v>67</v>
      </c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</row>
    <row r="11" spans="1:68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477" t="s">
        <v>686</v>
      </c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</row>
    <row r="12" spans="46:68" ht="15">
      <c r="AT12" s="477" t="s">
        <v>614</v>
      </c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</row>
    <row r="13" ht="12.75">
      <c r="BL13" s="4"/>
    </row>
    <row r="14" ht="12.75">
      <c r="BP14" s="85" t="s">
        <v>377</v>
      </c>
    </row>
    <row r="15" spans="1:47" ht="12.75">
      <c r="A15" s="5" t="s">
        <v>351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</row>
    <row r="16" spans="1:68" ht="12.75">
      <c r="A16" s="406" t="s">
        <v>616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2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34"/>
      <c r="BP16" s="34"/>
    </row>
    <row r="18" spans="1:21" ht="12.75">
      <c r="A18" s="5" t="s">
        <v>350</v>
      </c>
      <c r="K18" s="1068" t="s">
        <v>597</v>
      </c>
      <c r="L18" s="1068"/>
      <c r="M18" s="1068"/>
      <c r="N18" s="1068"/>
      <c r="O18" s="1068"/>
      <c r="P18" s="58"/>
      <c r="Q18" s="61" t="s">
        <v>349</v>
      </c>
      <c r="R18" s="1069" t="s">
        <v>626</v>
      </c>
      <c r="S18" s="1069"/>
      <c r="T18" s="59" t="s">
        <v>348</v>
      </c>
      <c r="U18" s="58"/>
    </row>
    <row r="20" spans="1:4" ht="12.75">
      <c r="A20" s="403" t="s">
        <v>674</v>
      </c>
      <c r="B20" s="404"/>
      <c r="C20" s="404"/>
      <c r="D20" s="404"/>
    </row>
    <row r="21" spans="1:68" ht="12.75">
      <c r="A21" s="1022" t="s">
        <v>210</v>
      </c>
      <c r="B21" s="1022"/>
      <c r="C21" s="1022"/>
      <c r="D21" s="1022" t="s">
        <v>347</v>
      </c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3" t="s">
        <v>346</v>
      </c>
      <c r="Y21" s="1024"/>
      <c r="Z21" s="1024"/>
      <c r="AA21" s="1024"/>
      <c r="AB21" s="1024"/>
      <c r="AC21" s="1024"/>
      <c r="AD21" s="1024"/>
      <c r="AE21" s="1024"/>
      <c r="AF21" s="1024"/>
      <c r="AG21" s="1024"/>
      <c r="AH21" s="1024"/>
      <c r="AI21" s="1025"/>
      <c r="AJ21" s="1022" t="s">
        <v>324</v>
      </c>
      <c r="AK21" s="1022"/>
      <c r="AL21" s="1022"/>
      <c r="AM21" s="1022"/>
      <c r="AN21" s="1022"/>
      <c r="AO21" s="1022"/>
      <c r="AP21" s="1022"/>
      <c r="AQ21" s="1022"/>
      <c r="AR21" s="1023" t="s">
        <v>345</v>
      </c>
      <c r="AS21" s="1024"/>
      <c r="AT21" s="1024"/>
      <c r="AU21" s="1024"/>
      <c r="AV21" s="1024"/>
      <c r="AW21" s="1024"/>
      <c r="AX21" s="1024"/>
      <c r="AY21" s="1024"/>
      <c r="AZ21" s="1024"/>
      <c r="BA21" s="1024"/>
      <c r="BB21" s="1024"/>
      <c r="BC21" s="1024"/>
      <c r="BD21" s="1024"/>
      <c r="BE21" s="1024"/>
      <c r="BF21" s="1024"/>
      <c r="BG21" s="1024"/>
      <c r="BH21" s="1024"/>
      <c r="BI21" s="1024"/>
      <c r="BJ21" s="1024"/>
      <c r="BK21" s="1024"/>
      <c r="BL21" s="1024"/>
      <c r="BM21" s="1024"/>
      <c r="BN21" s="1024"/>
      <c r="BO21" s="1024"/>
      <c r="BP21" s="1025"/>
    </row>
    <row r="22" spans="1:68" ht="12.75">
      <c r="A22" s="1020"/>
      <c r="B22" s="1020"/>
      <c r="C22" s="1020"/>
      <c r="D22" s="1020" t="s">
        <v>344</v>
      </c>
      <c r="E22" s="1020"/>
      <c r="F22" s="1020"/>
      <c r="G22" s="1020"/>
      <c r="H22" s="1020"/>
      <c r="I22" s="1020"/>
      <c r="J22" s="1020"/>
      <c r="K22" s="1020"/>
      <c r="L22" s="1020"/>
      <c r="M22" s="1020"/>
      <c r="N22" s="1020"/>
      <c r="O22" s="1020"/>
      <c r="P22" s="1020"/>
      <c r="Q22" s="1020"/>
      <c r="R22" s="1020"/>
      <c r="S22" s="1020"/>
      <c r="T22" s="1020"/>
      <c r="U22" s="1020"/>
      <c r="V22" s="1020"/>
      <c r="W22" s="1020"/>
      <c r="X22" s="1013"/>
      <c r="Y22" s="1014"/>
      <c r="Z22" s="1014"/>
      <c r="AA22" s="1014"/>
      <c r="AB22" s="1014"/>
      <c r="AC22" s="1014"/>
      <c r="AD22" s="1014"/>
      <c r="AE22" s="1014"/>
      <c r="AF22" s="1014"/>
      <c r="AG22" s="1014"/>
      <c r="AH22" s="1014"/>
      <c r="AI22" s="1015"/>
      <c r="AJ22" s="1020" t="s">
        <v>343</v>
      </c>
      <c r="AK22" s="1020"/>
      <c r="AL22" s="1020"/>
      <c r="AM22" s="1020"/>
      <c r="AN22" s="1020"/>
      <c r="AO22" s="1020"/>
      <c r="AP22" s="1020"/>
      <c r="AQ22" s="1020"/>
      <c r="AR22" s="1013"/>
      <c r="AS22" s="1014"/>
      <c r="AT22" s="1014"/>
      <c r="AU22" s="1014"/>
      <c r="AV22" s="1014"/>
      <c r="AW22" s="1014"/>
      <c r="AX22" s="1014"/>
      <c r="AY22" s="1014"/>
      <c r="AZ22" s="1014"/>
      <c r="BA22" s="1014"/>
      <c r="BB22" s="1014"/>
      <c r="BC22" s="1014"/>
      <c r="BD22" s="1014"/>
      <c r="BE22" s="1014"/>
      <c r="BF22" s="1014"/>
      <c r="BG22" s="1014"/>
      <c r="BH22" s="1014"/>
      <c r="BI22" s="1014"/>
      <c r="BJ22" s="1014"/>
      <c r="BK22" s="1014"/>
      <c r="BL22" s="1014"/>
      <c r="BM22" s="1014"/>
      <c r="BN22" s="1014"/>
      <c r="BO22" s="1014"/>
      <c r="BP22" s="1015"/>
    </row>
    <row r="23" spans="1:68" ht="12.75">
      <c r="A23" s="1020"/>
      <c r="B23" s="1020"/>
      <c r="C23" s="1020"/>
      <c r="D23" s="1020" t="s">
        <v>342</v>
      </c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1020"/>
      <c r="U23" s="1020"/>
      <c r="V23" s="1020"/>
      <c r="W23" s="1020"/>
      <c r="X23" s="1017"/>
      <c r="Y23" s="1018"/>
      <c r="Z23" s="1018"/>
      <c r="AA23" s="1018"/>
      <c r="AB23" s="1018"/>
      <c r="AC23" s="1018"/>
      <c r="AD23" s="1018"/>
      <c r="AE23" s="1018"/>
      <c r="AF23" s="1018"/>
      <c r="AG23" s="1018"/>
      <c r="AH23" s="1018"/>
      <c r="AI23" s="1019"/>
      <c r="AJ23" s="1020" t="s">
        <v>341</v>
      </c>
      <c r="AK23" s="1020"/>
      <c r="AL23" s="1020"/>
      <c r="AM23" s="1020"/>
      <c r="AN23" s="1020"/>
      <c r="AO23" s="1020"/>
      <c r="AP23" s="1020"/>
      <c r="AQ23" s="1020"/>
      <c r="AR23" s="1013"/>
      <c r="AS23" s="1014"/>
      <c r="AT23" s="1014"/>
      <c r="AU23" s="1014"/>
      <c r="AV23" s="1014"/>
      <c r="AW23" s="1014"/>
      <c r="AX23" s="1014"/>
      <c r="AY23" s="1014"/>
      <c r="AZ23" s="1014"/>
      <c r="BA23" s="1014"/>
      <c r="BB23" s="1014"/>
      <c r="BC23" s="1014"/>
      <c r="BD23" s="1014"/>
      <c r="BE23" s="1014"/>
      <c r="BF23" s="1014"/>
      <c r="BG23" s="1014"/>
      <c r="BH23" s="1014"/>
      <c r="BI23" s="1014"/>
      <c r="BJ23" s="1014"/>
      <c r="BK23" s="1014"/>
      <c r="BL23" s="1014"/>
      <c r="BM23" s="1014"/>
      <c r="BN23" s="1014"/>
      <c r="BO23" s="1014"/>
      <c r="BP23" s="1015"/>
    </row>
    <row r="24" spans="1:68" ht="12.75">
      <c r="A24" s="1020"/>
      <c r="B24" s="1020"/>
      <c r="C24" s="1020"/>
      <c r="D24" s="1020" t="s">
        <v>340</v>
      </c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20"/>
      <c r="P24" s="1020"/>
      <c r="Q24" s="1020"/>
      <c r="R24" s="1020"/>
      <c r="S24" s="1020"/>
      <c r="T24" s="1020"/>
      <c r="U24" s="1020"/>
      <c r="V24" s="1020"/>
      <c r="W24" s="1020"/>
      <c r="X24" s="1020" t="s">
        <v>339</v>
      </c>
      <c r="Y24" s="1020"/>
      <c r="Z24" s="1020"/>
      <c r="AA24" s="1020"/>
      <c r="AB24" s="1020"/>
      <c r="AC24" s="1020"/>
      <c r="AD24" s="1021" t="s">
        <v>338</v>
      </c>
      <c r="AE24" s="1021"/>
      <c r="AF24" s="1021"/>
      <c r="AG24" s="1021"/>
      <c r="AH24" s="1021"/>
      <c r="AI24" s="1021"/>
      <c r="AJ24" s="1020" t="s">
        <v>337</v>
      </c>
      <c r="AK24" s="1020"/>
      <c r="AL24" s="1020"/>
      <c r="AM24" s="1020"/>
      <c r="AN24" s="1020"/>
      <c r="AO24" s="1020"/>
      <c r="AP24" s="1020"/>
      <c r="AQ24" s="1020"/>
      <c r="AR24" s="1013"/>
      <c r="AS24" s="1014"/>
      <c r="AT24" s="1014"/>
      <c r="AU24" s="1014"/>
      <c r="AV24" s="1014"/>
      <c r="AW24" s="1014"/>
      <c r="AX24" s="1014"/>
      <c r="AY24" s="1014"/>
      <c r="AZ24" s="1014"/>
      <c r="BA24" s="1014"/>
      <c r="BB24" s="1014"/>
      <c r="BC24" s="1014"/>
      <c r="BD24" s="1014"/>
      <c r="BE24" s="1014"/>
      <c r="BF24" s="1014"/>
      <c r="BG24" s="1014"/>
      <c r="BH24" s="1014"/>
      <c r="BI24" s="1014"/>
      <c r="BJ24" s="1014"/>
      <c r="BK24" s="1014"/>
      <c r="BL24" s="1014"/>
      <c r="BM24" s="1014"/>
      <c r="BN24" s="1014"/>
      <c r="BO24" s="1014"/>
      <c r="BP24" s="1015"/>
    </row>
    <row r="25" spans="1:68" ht="12.75">
      <c r="A25" s="1016"/>
      <c r="B25" s="1016"/>
      <c r="C25" s="1016"/>
      <c r="D25" s="1016" t="s">
        <v>336</v>
      </c>
      <c r="E25" s="1016"/>
      <c r="F25" s="1016"/>
      <c r="G25" s="1016"/>
      <c r="H25" s="1016"/>
      <c r="I25" s="1016"/>
      <c r="J25" s="1016"/>
      <c r="K25" s="1016"/>
      <c r="L25" s="1016"/>
      <c r="M25" s="1016"/>
      <c r="N25" s="1016"/>
      <c r="O25" s="1016"/>
      <c r="P25" s="1016"/>
      <c r="Q25" s="1016"/>
      <c r="R25" s="1016"/>
      <c r="S25" s="1016"/>
      <c r="T25" s="1016"/>
      <c r="U25" s="1016"/>
      <c r="V25" s="1016"/>
      <c r="W25" s="1016"/>
      <c r="X25" s="1016" t="s">
        <v>335</v>
      </c>
      <c r="Y25" s="1016"/>
      <c r="Z25" s="1016"/>
      <c r="AA25" s="1016"/>
      <c r="AB25" s="1016"/>
      <c r="AC25" s="1016"/>
      <c r="AD25" s="1016" t="s">
        <v>335</v>
      </c>
      <c r="AE25" s="1016"/>
      <c r="AF25" s="1016"/>
      <c r="AG25" s="1016"/>
      <c r="AH25" s="1016"/>
      <c r="AI25" s="1016"/>
      <c r="AJ25" s="1016"/>
      <c r="AK25" s="1016"/>
      <c r="AL25" s="1016"/>
      <c r="AM25" s="1016"/>
      <c r="AN25" s="1016"/>
      <c r="AO25" s="1016"/>
      <c r="AP25" s="1016"/>
      <c r="AQ25" s="1016"/>
      <c r="AR25" s="1017"/>
      <c r="AS25" s="1018"/>
      <c r="AT25" s="1018"/>
      <c r="AU25" s="1018"/>
      <c r="AV25" s="1018"/>
      <c r="AW25" s="1018"/>
      <c r="AX25" s="1018"/>
      <c r="AY25" s="1018"/>
      <c r="AZ25" s="1018"/>
      <c r="BA25" s="1018"/>
      <c r="BB25" s="1018"/>
      <c r="BC25" s="1018"/>
      <c r="BD25" s="1018"/>
      <c r="BE25" s="1018"/>
      <c r="BF25" s="1018"/>
      <c r="BG25" s="1018"/>
      <c r="BH25" s="1018"/>
      <c r="BI25" s="1018"/>
      <c r="BJ25" s="1018"/>
      <c r="BK25" s="1018"/>
      <c r="BL25" s="1018"/>
      <c r="BM25" s="1018"/>
      <c r="BN25" s="1018"/>
      <c r="BO25" s="1018"/>
      <c r="BP25" s="1019"/>
    </row>
    <row r="26" spans="1:68" ht="12.75">
      <c r="A26" s="1009">
        <v>1</v>
      </c>
      <c r="B26" s="1009"/>
      <c r="C26" s="1009"/>
      <c r="D26" s="1009">
        <v>2</v>
      </c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>
        <v>3</v>
      </c>
      <c r="Y26" s="1009"/>
      <c r="Z26" s="1009"/>
      <c r="AA26" s="1009"/>
      <c r="AB26" s="1009"/>
      <c r="AC26" s="1009"/>
      <c r="AD26" s="1009">
        <v>4</v>
      </c>
      <c r="AE26" s="1009"/>
      <c r="AF26" s="1009"/>
      <c r="AG26" s="1009"/>
      <c r="AH26" s="1009"/>
      <c r="AI26" s="1009"/>
      <c r="AJ26" s="1009">
        <v>5</v>
      </c>
      <c r="AK26" s="1009"/>
      <c r="AL26" s="1009"/>
      <c r="AM26" s="1009"/>
      <c r="AN26" s="1009"/>
      <c r="AO26" s="1009"/>
      <c r="AP26" s="1009"/>
      <c r="AQ26" s="1009"/>
      <c r="AR26" s="1010">
        <v>6</v>
      </c>
      <c r="AS26" s="1011"/>
      <c r="AT26" s="1011"/>
      <c r="AU26" s="1011"/>
      <c r="AV26" s="1011"/>
      <c r="AW26" s="1011"/>
      <c r="AX26" s="1011"/>
      <c r="AY26" s="1011"/>
      <c r="AZ26" s="1011"/>
      <c r="BA26" s="1011"/>
      <c r="BB26" s="1011"/>
      <c r="BC26" s="1011"/>
      <c r="BD26" s="1011"/>
      <c r="BE26" s="1011"/>
      <c r="BF26" s="1011"/>
      <c r="BG26" s="1011"/>
      <c r="BH26" s="1011"/>
      <c r="BI26" s="1011"/>
      <c r="BJ26" s="1011"/>
      <c r="BK26" s="1011"/>
      <c r="BL26" s="1011"/>
      <c r="BM26" s="1011"/>
      <c r="BN26" s="1011"/>
      <c r="BO26" s="1011"/>
      <c r="BP26" s="1012"/>
    </row>
    <row r="27" spans="1:68" ht="13.5" customHeight="1">
      <c r="A27" s="994" t="s">
        <v>417</v>
      </c>
      <c r="B27" s="995"/>
      <c r="C27" s="996"/>
      <c r="D27" s="997" t="s">
        <v>678</v>
      </c>
      <c r="E27" s="998"/>
      <c r="F27" s="998"/>
      <c r="G27" s="998"/>
      <c r="H27" s="998"/>
      <c r="I27" s="998"/>
      <c r="J27" s="998"/>
      <c r="K27" s="998"/>
      <c r="L27" s="998"/>
      <c r="M27" s="998"/>
      <c r="N27" s="998"/>
      <c r="O27" s="998"/>
      <c r="P27" s="998"/>
      <c r="Q27" s="998"/>
      <c r="R27" s="998"/>
      <c r="S27" s="998"/>
      <c r="T27" s="998"/>
      <c r="U27" s="998"/>
      <c r="V27" s="998"/>
      <c r="W27" s="999"/>
      <c r="X27" s="1000"/>
      <c r="Y27" s="1001"/>
      <c r="Z27" s="1001"/>
      <c r="AA27" s="1001"/>
      <c r="AB27" s="1001"/>
      <c r="AC27" s="1002"/>
      <c r="AD27" s="1000"/>
      <c r="AE27" s="1001"/>
      <c r="AF27" s="1001"/>
      <c r="AG27" s="1001"/>
      <c r="AH27" s="1001"/>
      <c r="AI27" s="1002"/>
      <c r="AJ27" s="1003"/>
      <c r="AK27" s="1004"/>
      <c r="AL27" s="1004"/>
      <c r="AM27" s="1004"/>
      <c r="AN27" s="1004"/>
      <c r="AO27" s="1004"/>
      <c r="AP27" s="1004"/>
      <c r="AQ27" s="1005"/>
      <c r="AR27" s="1006"/>
      <c r="AS27" s="1007"/>
      <c r="AT27" s="1007"/>
      <c r="AU27" s="1007"/>
      <c r="AV27" s="1007"/>
      <c r="AW27" s="1007"/>
      <c r="AX27" s="1007"/>
      <c r="AY27" s="1007"/>
      <c r="AZ27" s="1007"/>
      <c r="BA27" s="1007"/>
      <c r="BB27" s="1007"/>
      <c r="BC27" s="1007"/>
      <c r="BD27" s="1007"/>
      <c r="BE27" s="1007"/>
      <c r="BF27" s="1007"/>
      <c r="BG27" s="1007"/>
      <c r="BH27" s="1007"/>
      <c r="BI27" s="1007"/>
      <c r="BJ27" s="1007"/>
      <c r="BK27" s="1007"/>
      <c r="BL27" s="1007"/>
      <c r="BM27" s="1007"/>
      <c r="BN27" s="1007"/>
      <c r="BO27" s="1007"/>
      <c r="BP27" s="1008"/>
    </row>
    <row r="28" spans="1:68" ht="15.75" customHeight="1">
      <c r="A28" s="979" t="s">
        <v>13</v>
      </c>
      <c r="B28" s="980"/>
      <c r="C28" s="981"/>
      <c r="D28" s="1029" t="s">
        <v>627</v>
      </c>
      <c r="E28" s="1030"/>
      <c r="F28" s="1030"/>
      <c r="G28" s="1030"/>
      <c r="H28" s="1030"/>
      <c r="I28" s="1030"/>
      <c r="J28" s="1030"/>
      <c r="K28" s="1030"/>
      <c r="L28" s="1030"/>
      <c r="M28" s="1030"/>
      <c r="N28" s="1030"/>
      <c r="O28" s="1030"/>
      <c r="P28" s="1030"/>
      <c r="Q28" s="1030"/>
      <c r="R28" s="1030"/>
      <c r="S28" s="1030"/>
      <c r="T28" s="1030"/>
      <c r="U28" s="1030"/>
      <c r="V28" s="1030"/>
      <c r="W28" s="1031"/>
      <c r="X28" s="1065" t="s">
        <v>677</v>
      </c>
      <c r="Y28" s="1066"/>
      <c r="Z28" s="1066"/>
      <c r="AA28" s="1066"/>
      <c r="AB28" s="1066"/>
      <c r="AC28" s="1067"/>
      <c r="AD28" s="1065" t="s">
        <v>676</v>
      </c>
      <c r="AE28" s="1066"/>
      <c r="AF28" s="1066"/>
      <c r="AG28" s="1066"/>
      <c r="AH28" s="1066"/>
      <c r="AI28" s="1067"/>
      <c r="AJ28" s="1062">
        <v>1</v>
      </c>
      <c r="AK28" s="1063"/>
      <c r="AL28" s="1063"/>
      <c r="AM28" s="1063"/>
      <c r="AN28" s="1063"/>
      <c r="AO28" s="1063"/>
      <c r="AP28" s="1063"/>
      <c r="AQ28" s="1064"/>
      <c r="AR28" s="982"/>
      <c r="AS28" s="983"/>
      <c r="AT28" s="983"/>
      <c r="AU28" s="983"/>
      <c r="AV28" s="983"/>
      <c r="AW28" s="983"/>
      <c r="AX28" s="983"/>
      <c r="AY28" s="983"/>
      <c r="AZ28" s="983"/>
      <c r="BA28" s="983"/>
      <c r="BB28" s="983"/>
      <c r="BC28" s="983"/>
      <c r="BD28" s="983"/>
      <c r="BE28" s="983"/>
      <c r="BF28" s="983"/>
      <c r="BG28" s="983"/>
      <c r="BH28" s="983"/>
      <c r="BI28" s="983"/>
      <c r="BJ28" s="983"/>
      <c r="BK28" s="983"/>
      <c r="BL28" s="983"/>
      <c r="BM28" s="983"/>
      <c r="BN28" s="983"/>
      <c r="BO28" s="983"/>
      <c r="BP28" s="984"/>
    </row>
    <row r="29" spans="1:68" ht="15" customHeight="1">
      <c r="A29" s="979" t="s">
        <v>17</v>
      </c>
      <c r="B29" s="980"/>
      <c r="C29" s="981"/>
      <c r="D29" s="1029" t="s">
        <v>599</v>
      </c>
      <c r="E29" s="1030"/>
      <c r="F29" s="1030"/>
      <c r="G29" s="1030"/>
      <c r="H29" s="1030"/>
      <c r="I29" s="1030"/>
      <c r="J29" s="1030"/>
      <c r="K29" s="1030"/>
      <c r="L29" s="1030"/>
      <c r="M29" s="1030"/>
      <c r="N29" s="1030"/>
      <c r="O29" s="1030"/>
      <c r="P29" s="1030"/>
      <c r="Q29" s="1030"/>
      <c r="R29" s="1030"/>
      <c r="S29" s="1030"/>
      <c r="T29" s="1030"/>
      <c r="U29" s="1030"/>
      <c r="V29" s="1030"/>
      <c r="W29" s="1031"/>
      <c r="X29" s="1059" t="s">
        <v>609</v>
      </c>
      <c r="Y29" s="1060"/>
      <c r="Z29" s="1060"/>
      <c r="AA29" s="1060"/>
      <c r="AB29" s="1060"/>
      <c r="AC29" s="1061"/>
      <c r="AD29" s="1059" t="s">
        <v>609</v>
      </c>
      <c r="AE29" s="1060"/>
      <c r="AF29" s="1060"/>
      <c r="AG29" s="1060"/>
      <c r="AH29" s="1060"/>
      <c r="AI29" s="1061"/>
      <c r="AJ29" s="1062">
        <v>1</v>
      </c>
      <c r="AK29" s="1063"/>
      <c r="AL29" s="1063"/>
      <c r="AM29" s="1063"/>
      <c r="AN29" s="1063"/>
      <c r="AO29" s="1063"/>
      <c r="AP29" s="1063"/>
      <c r="AQ29" s="1064"/>
      <c r="AR29" s="982"/>
      <c r="AS29" s="983"/>
      <c r="AT29" s="983"/>
      <c r="AU29" s="983"/>
      <c r="AV29" s="983"/>
      <c r="AW29" s="983"/>
      <c r="AX29" s="983"/>
      <c r="AY29" s="983"/>
      <c r="AZ29" s="983"/>
      <c r="BA29" s="983"/>
      <c r="BB29" s="983"/>
      <c r="BC29" s="983"/>
      <c r="BD29" s="983"/>
      <c r="BE29" s="983"/>
      <c r="BF29" s="983"/>
      <c r="BG29" s="983"/>
      <c r="BH29" s="983"/>
      <c r="BI29" s="983"/>
      <c r="BJ29" s="983"/>
      <c r="BK29" s="983"/>
      <c r="BL29" s="983"/>
      <c r="BM29" s="983"/>
      <c r="BN29" s="983"/>
      <c r="BO29" s="983"/>
      <c r="BP29" s="984"/>
    </row>
    <row r="30" spans="1:68" ht="24.75" customHeight="1">
      <c r="A30" s="979" t="s">
        <v>18</v>
      </c>
      <c r="B30" s="980"/>
      <c r="C30" s="981"/>
      <c r="D30" s="1029" t="s">
        <v>600</v>
      </c>
      <c r="E30" s="1030"/>
      <c r="F30" s="1030"/>
      <c r="G30" s="1030"/>
      <c r="H30" s="1030"/>
      <c r="I30" s="1030"/>
      <c r="J30" s="1030"/>
      <c r="K30" s="1030"/>
      <c r="L30" s="1030"/>
      <c r="M30" s="1030"/>
      <c r="N30" s="1030"/>
      <c r="O30" s="1030"/>
      <c r="P30" s="1030"/>
      <c r="Q30" s="1030"/>
      <c r="R30" s="1030"/>
      <c r="S30" s="1030"/>
      <c r="T30" s="1030"/>
      <c r="U30" s="1030"/>
      <c r="V30" s="1030"/>
      <c r="W30" s="1031"/>
      <c r="X30" s="1059" t="s">
        <v>609</v>
      </c>
      <c r="Y30" s="1060"/>
      <c r="Z30" s="1060"/>
      <c r="AA30" s="1060"/>
      <c r="AB30" s="1060"/>
      <c r="AC30" s="1061"/>
      <c r="AD30" s="1059" t="s">
        <v>609</v>
      </c>
      <c r="AE30" s="1060"/>
      <c r="AF30" s="1060"/>
      <c r="AG30" s="1060"/>
      <c r="AH30" s="1060"/>
      <c r="AI30" s="1061"/>
      <c r="AJ30" s="1062">
        <v>1</v>
      </c>
      <c r="AK30" s="1063"/>
      <c r="AL30" s="1063"/>
      <c r="AM30" s="1063"/>
      <c r="AN30" s="1063"/>
      <c r="AO30" s="1063"/>
      <c r="AP30" s="1063"/>
      <c r="AQ30" s="1064"/>
      <c r="AR30" s="988"/>
      <c r="AS30" s="989"/>
      <c r="AT30" s="989"/>
      <c r="AU30" s="989"/>
      <c r="AV30" s="989"/>
      <c r="AW30" s="989"/>
      <c r="AX30" s="989"/>
      <c r="AY30" s="989"/>
      <c r="AZ30" s="989"/>
      <c r="BA30" s="989"/>
      <c r="BB30" s="989"/>
      <c r="BC30" s="989"/>
      <c r="BD30" s="989"/>
      <c r="BE30" s="989"/>
      <c r="BF30" s="989"/>
      <c r="BG30" s="989"/>
      <c r="BH30" s="989"/>
      <c r="BI30" s="989"/>
      <c r="BJ30" s="989"/>
      <c r="BK30" s="989"/>
      <c r="BL30" s="989"/>
      <c r="BM30" s="989"/>
      <c r="BN30" s="989"/>
      <c r="BO30" s="989"/>
      <c r="BP30" s="990"/>
    </row>
    <row r="31" spans="1:68" ht="15.75" customHeight="1">
      <c r="A31" s="979" t="s">
        <v>19</v>
      </c>
      <c r="B31" s="980"/>
      <c r="C31" s="981"/>
      <c r="D31" s="1029" t="s">
        <v>589</v>
      </c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1"/>
      <c r="X31" s="1059" t="s">
        <v>601</v>
      </c>
      <c r="Y31" s="1060"/>
      <c r="Z31" s="1060"/>
      <c r="AA31" s="1060"/>
      <c r="AB31" s="1060"/>
      <c r="AC31" s="1061"/>
      <c r="AD31" s="1059" t="s">
        <v>601</v>
      </c>
      <c r="AE31" s="1060"/>
      <c r="AF31" s="1060"/>
      <c r="AG31" s="1060"/>
      <c r="AH31" s="1060"/>
      <c r="AI31" s="1061"/>
      <c r="AJ31" s="1062">
        <v>1</v>
      </c>
      <c r="AK31" s="1063"/>
      <c r="AL31" s="1063"/>
      <c r="AM31" s="1063"/>
      <c r="AN31" s="1063"/>
      <c r="AO31" s="1063"/>
      <c r="AP31" s="1063"/>
      <c r="AQ31" s="1064"/>
      <c r="AR31" s="988"/>
      <c r="AS31" s="989"/>
      <c r="AT31" s="989"/>
      <c r="AU31" s="989"/>
      <c r="AV31" s="989"/>
      <c r="AW31" s="989"/>
      <c r="AX31" s="989"/>
      <c r="AY31" s="989"/>
      <c r="AZ31" s="989"/>
      <c r="BA31" s="989"/>
      <c r="BB31" s="989"/>
      <c r="BC31" s="989"/>
      <c r="BD31" s="989"/>
      <c r="BE31" s="989"/>
      <c r="BF31" s="989"/>
      <c r="BG31" s="989"/>
      <c r="BH31" s="989"/>
      <c r="BI31" s="989"/>
      <c r="BJ31" s="989"/>
      <c r="BK31" s="989"/>
      <c r="BL31" s="989"/>
      <c r="BM31" s="989"/>
      <c r="BN31" s="989"/>
      <c r="BO31" s="989"/>
      <c r="BP31" s="990"/>
    </row>
    <row r="32" spans="1:68" ht="15" customHeight="1">
      <c r="A32" s="979" t="s">
        <v>374</v>
      </c>
      <c r="B32" s="980"/>
      <c r="C32" s="981"/>
      <c r="D32" s="1029" t="s">
        <v>372</v>
      </c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1"/>
      <c r="X32" s="1059" t="s">
        <v>601</v>
      </c>
      <c r="Y32" s="1060"/>
      <c r="Z32" s="1060"/>
      <c r="AA32" s="1060"/>
      <c r="AB32" s="1060"/>
      <c r="AC32" s="1061"/>
      <c r="AD32" s="1059" t="s">
        <v>602</v>
      </c>
      <c r="AE32" s="1060"/>
      <c r="AF32" s="1060"/>
      <c r="AG32" s="1060"/>
      <c r="AH32" s="1060"/>
      <c r="AI32" s="1061"/>
      <c r="AJ32" s="1062">
        <v>1</v>
      </c>
      <c r="AK32" s="1063"/>
      <c r="AL32" s="1063"/>
      <c r="AM32" s="1063"/>
      <c r="AN32" s="1063"/>
      <c r="AO32" s="1063"/>
      <c r="AP32" s="1063"/>
      <c r="AQ32" s="1064"/>
      <c r="AR32" s="988"/>
      <c r="AS32" s="989"/>
      <c r="AT32" s="989"/>
      <c r="AU32" s="989"/>
      <c r="AV32" s="989"/>
      <c r="AW32" s="989"/>
      <c r="AX32" s="989"/>
      <c r="AY32" s="989"/>
      <c r="AZ32" s="989"/>
      <c r="BA32" s="989"/>
      <c r="BB32" s="989"/>
      <c r="BC32" s="989"/>
      <c r="BD32" s="989"/>
      <c r="BE32" s="989"/>
      <c r="BF32" s="989"/>
      <c r="BG32" s="989"/>
      <c r="BH32" s="989"/>
      <c r="BI32" s="989"/>
      <c r="BJ32" s="989"/>
      <c r="BK32" s="989"/>
      <c r="BL32" s="989"/>
      <c r="BM32" s="989"/>
      <c r="BN32" s="989"/>
      <c r="BO32" s="989"/>
      <c r="BP32" s="990"/>
    </row>
    <row r="33" spans="1:68" ht="12.75">
      <c r="A33" s="1050" t="s">
        <v>21</v>
      </c>
      <c r="B33" s="1051"/>
      <c r="C33" s="1052"/>
      <c r="D33" s="1041" t="s">
        <v>679</v>
      </c>
      <c r="E33" s="1042"/>
      <c r="F33" s="1042"/>
      <c r="G33" s="1042"/>
      <c r="H33" s="1042"/>
      <c r="I33" s="1042"/>
      <c r="J33" s="1042"/>
      <c r="K33" s="1042"/>
      <c r="L33" s="1042"/>
      <c r="M33" s="1042"/>
      <c r="N33" s="1042"/>
      <c r="O33" s="1042"/>
      <c r="P33" s="1042"/>
      <c r="Q33" s="1042"/>
      <c r="R33" s="1042"/>
      <c r="S33" s="1042"/>
      <c r="T33" s="1042"/>
      <c r="U33" s="1042"/>
      <c r="V33" s="1042"/>
      <c r="W33" s="1043"/>
      <c r="X33" s="916"/>
      <c r="Y33" s="917"/>
      <c r="Z33" s="917"/>
      <c r="AA33" s="917"/>
      <c r="AB33" s="917"/>
      <c r="AC33" s="918"/>
      <c r="AD33" s="916"/>
      <c r="AE33" s="917"/>
      <c r="AF33" s="917"/>
      <c r="AG33" s="917"/>
      <c r="AH33" s="917"/>
      <c r="AI33" s="918"/>
      <c r="AJ33" s="1053"/>
      <c r="AK33" s="1054"/>
      <c r="AL33" s="1054"/>
      <c r="AM33" s="1054"/>
      <c r="AN33" s="1054"/>
      <c r="AO33" s="1054"/>
      <c r="AP33" s="1054"/>
      <c r="AQ33" s="1055"/>
      <c r="AR33" s="1047"/>
      <c r="AS33" s="1048"/>
      <c r="AT33" s="1048"/>
      <c r="AU33" s="1048"/>
      <c r="AV33" s="1048"/>
      <c r="AW33" s="1048"/>
      <c r="AX33" s="1048"/>
      <c r="AY33" s="1048"/>
      <c r="AZ33" s="1048"/>
      <c r="BA33" s="1048"/>
      <c r="BB33" s="1048"/>
      <c r="BC33" s="1048"/>
      <c r="BD33" s="1048"/>
      <c r="BE33" s="1048"/>
      <c r="BF33" s="1048"/>
      <c r="BG33" s="1048"/>
      <c r="BH33" s="1048"/>
      <c r="BI33" s="1048"/>
      <c r="BJ33" s="1048"/>
      <c r="BK33" s="1048"/>
      <c r="BL33" s="1048"/>
      <c r="BM33" s="1048"/>
      <c r="BN33" s="1048"/>
      <c r="BO33" s="1048"/>
      <c r="BP33" s="1049"/>
    </row>
    <row r="34" spans="1:68" ht="15.75" customHeight="1">
      <c r="A34" s="979" t="s">
        <v>23</v>
      </c>
      <c r="B34" s="980"/>
      <c r="C34" s="981"/>
      <c r="D34" s="1056" t="s">
        <v>599</v>
      </c>
      <c r="E34" s="1057"/>
      <c r="F34" s="1057"/>
      <c r="G34" s="1057"/>
      <c r="H34" s="1057"/>
      <c r="I34" s="1057"/>
      <c r="J34" s="1057"/>
      <c r="K34" s="1057"/>
      <c r="L34" s="1057"/>
      <c r="M34" s="1057"/>
      <c r="N34" s="1057"/>
      <c r="O34" s="1057"/>
      <c r="P34" s="1057"/>
      <c r="Q34" s="1057"/>
      <c r="R34" s="1057"/>
      <c r="S34" s="1057"/>
      <c r="T34" s="1057"/>
      <c r="U34" s="1057"/>
      <c r="V34" s="1057"/>
      <c r="W34" s="1058"/>
      <c r="X34" s="1032" t="s">
        <v>628</v>
      </c>
      <c r="Y34" s="1033"/>
      <c r="Z34" s="1033"/>
      <c r="AA34" s="1033"/>
      <c r="AB34" s="1033"/>
      <c r="AC34" s="1034"/>
      <c r="AD34" s="1032" t="s">
        <v>628</v>
      </c>
      <c r="AE34" s="1033"/>
      <c r="AF34" s="1033"/>
      <c r="AG34" s="1033"/>
      <c r="AH34" s="1033"/>
      <c r="AI34" s="1034"/>
      <c r="AJ34" s="1035">
        <v>0</v>
      </c>
      <c r="AK34" s="1036"/>
      <c r="AL34" s="1036"/>
      <c r="AM34" s="1036"/>
      <c r="AN34" s="1036"/>
      <c r="AO34" s="1036"/>
      <c r="AP34" s="1036"/>
      <c r="AQ34" s="1037"/>
      <c r="AR34" s="988"/>
      <c r="AS34" s="989"/>
      <c r="AT34" s="989"/>
      <c r="AU34" s="989"/>
      <c r="AV34" s="989"/>
      <c r="AW34" s="989"/>
      <c r="AX34" s="989"/>
      <c r="AY34" s="989"/>
      <c r="AZ34" s="989"/>
      <c r="BA34" s="989"/>
      <c r="BB34" s="989"/>
      <c r="BC34" s="989"/>
      <c r="BD34" s="989"/>
      <c r="BE34" s="989"/>
      <c r="BF34" s="989"/>
      <c r="BG34" s="989"/>
      <c r="BH34" s="989"/>
      <c r="BI34" s="989"/>
      <c r="BJ34" s="989"/>
      <c r="BK34" s="989"/>
      <c r="BL34" s="989"/>
      <c r="BM34" s="989"/>
      <c r="BN34" s="989"/>
      <c r="BO34" s="989"/>
      <c r="BP34" s="990"/>
    </row>
    <row r="35" spans="1:68" ht="15" customHeight="1">
      <c r="A35" s="979" t="s">
        <v>24</v>
      </c>
      <c r="B35" s="980"/>
      <c r="C35" s="981"/>
      <c r="D35" s="1029" t="s">
        <v>603</v>
      </c>
      <c r="E35" s="1030"/>
      <c r="F35" s="1030"/>
      <c r="G35" s="1030"/>
      <c r="H35" s="1030"/>
      <c r="I35" s="1030"/>
      <c r="J35" s="1030"/>
      <c r="K35" s="1030"/>
      <c r="L35" s="1030"/>
      <c r="M35" s="1030"/>
      <c r="N35" s="1030"/>
      <c r="O35" s="1030"/>
      <c r="P35" s="1030"/>
      <c r="Q35" s="1030"/>
      <c r="R35" s="1030"/>
      <c r="S35" s="1030"/>
      <c r="T35" s="1030"/>
      <c r="U35" s="1030"/>
      <c r="V35" s="1030"/>
      <c r="W35" s="1031"/>
      <c r="X35" s="1032" t="s">
        <v>605</v>
      </c>
      <c r="Y35" s="1033"/>
      <c r="Z35" s="1033"/>
      <c r="AA35" s="1033"/>
      <c r="AB35" s="1033"/>
      <c r="AC35" s="1034"/>
      <c r="AD35" s="1032" t="s">
        <v>605</v>
      </c>
      <c r="AE35" s="1033"/>
      <c r="AF35" s="1033"/>
      <c r="AG35" s="1033"/>
      <c r="AH35" s="1033"/>
      <c r="AI35" s="1034"/>
      <c r="AJ35" s="1035">
        <v>0</v>
      </c>
      <c r="AK35" s="1036"/>
      <c r="AL35" s="1036"/>
      <c r="AM35" s="1036"/>
      <c r="AN35" s="1036"/>
      <c r="AO35" s="1036"/>
      <c r="AP35" s="1036"/>
      <c r="AQ35" s="1037"/>
      <c r="AR35" s="988"/>
      <c r="AS35" s="989"/>
      <c r="AT35" s="989"/>
      <c r="AU35" s="989"/>
      <c r="AV35" s="989"/>
      <c r="AW35" s="989"/>
      <c r="AX35" s="989"/>
      <c r="AY35" s="989"/>
      <c r="AZ35" s="989"/>
      <c r="BA35" s="989"/>
      <c r="BB35" s="989"/>
      <c r="BC35" s="989"/>
      <c r="BD35" s="989"/>
      <c r="BE35" s="989"/>
      <c r="BF35" s="989"/>
      <c r="BG35" s="989"/>
      <c r="BH35" s="989"/>
      <c r="BI35" s="989"/>
      <c r="BJ35" s="989"/>
      <c r="BK35" s="989"/>
      <c r="BL35" s="989"/>
      <c r="BM35" s="989"/>
      <c r="BN35" s="989"/>
      <c r="BO35" s="989"/>
      <c r="BP35" s="990"/>
    </row>
    <row r="36" spans="1:68" ht="24.75" customHeight="1">
      <c r="A36" s="1050" t="s">
        <v>414</v>
      </c>
      <c r="B36" s="1051"/>
      <c r="C36" s="1052"/>
      <c r="D36" s="997" t="s">
        <v>369</v>
      </c>
      <c r="E36" s="998"/>
      <c r="F36" s="998"/>
      <c r="G36" s="998"/>
      <c r="H36" s="998"/>
      <c r="I36" s="998"/>
      <c r="J36" s="998"/>
      <c r="K36" s="998"/>
      <c r="L36" s="998"/>
      <c r="M36" s="998"/>
      <c r="N36" s="998"/>
      <c r="O36" s="998"/>
      <c r="P36" s="998"/>
      <c r="Q36" s="998"/>
      <c r="R36" s="998"/>
      <c r="S36" s="998"/>
      <c r="T36" s="998"/>
      <c r="U36" s="998"/>
      <c r="V36" s="998"/>
      <c r="W36" s="999"/>
      <c r="X36" s="916"/>
      <c r="Y36" s="917"/>
      <c r="Z36" s="917"/>
      <c r="AA36" s="917"/>
      <c r="AB36" s="917"/>
      <c r="AC36" s="918"/>
      <c r="AD36" s="916"/>
      <c r="AE36" s="917"/>
      <c r="AF36" s="917"/>
      <c r="AG36" s="917"/>
      <c r="AH36" s="917"/>
      <c r="AI36" s="918"/>
      <c r="AJ36" s="1053"/>
      <c r="AK36" s="1054"/>
      <c r="AL36" s="1054"/>
      <c r="AM36" s="1054"/>
      <c r="AN36" s="1054"/>
      <c r="AO36" s="1054"/>
      <c r="AP36" s="1054"/>
      <c r="AQ36" s="1055"/>
      <c r="AR36" s="1047"/>
      <c r="AS36" s="1048"/>
      <c r="AT36" s="1048"/>
      <c r="AU36" s="1048"/>
      <c r="AV36" s="1048"/>
      <c r="AW36" s="1048"/>
      <c r="AX36" s="1048"/>
      <c r="AY36" s="1048"/>
      <c r="AZ36" s="1048"/>
      <c r="BA36" s="1048"/>
      <c r="BB36" s="1048"/>
      <c r="BC36" s="1048"/>
      <c r="BD36" s="1048"/>
      <c r="BE36" s="1048"/>
      <c r="BF36" s="1048"/>
      <c r="BG36" s="1048"/>
      <c r="BH36" s="1048"/>
      <c r="BI36" s="1048"/>
      <c r="BJ36" s="1048"/>
      <c r="BK36" s="1048"/>
      <c r="BL36" s="1048"/>
      <c r="BM36" s="1048"/>
      <c r="BN36" s="1048"/>
      <c r="BO36" s="1048"/>
      <c r="BP36" s="1049"/>
    </row>
    <row r="37" spans="1:68" ht="15" customHeight="1">
      <c r="A37" s="979" t="s">
        <v>368</v>
      </c>
      <c r="B37" s="980"/>
      <c r="C37" s="981"/>
      <c r="D37" s="1029" t="s">
        <v>630</v>
      </c>
      <c r="E37" s="1030"/>
      <c r="F37" s="1030"/>
      <c r="G37" s="1030"/>
      <c r="H37" s="1030"/>
      <c r="I37" s="1030"/>
      <c r="J37" s="1030"/>
      <c r="K37" s="1030"/>
      <c r="L37" s="1030"/>
      <c r="M37" s="1030"/>
      <c r="N37" s="1030"/>
      <c r="O37" s="1030"/>
      <c r="P37" s="1030"/>
      <c r="Q37" s="1030"/>
      <c r="R37" s="1030"/>
      <c r="S37" s="1030"/>
      <c r="T37" s="1030"/>
      <c r="U37" s="1030"/>
      <c r="V37" s="1030"/>
      <c r="W37" s="1031"/>
      <c r="X37" s="1032" t="s">
        <v>605</v>
      </c>
      <c r="Y37" s="1033"/>
      <c r="Z37" s="1033"/>
      <c r="AA37" s="1033"/>
      <c r="AB37" s="1033"/>
      <c r="AC37" s="1034"/>
      <c r="AD37" s="1032" t="s">
        <v>703</v>
      </c>
      <c r="AE37" s="1033"/>
      <c r="AF37" s="1033"/>
      <c r="AG37" s="1033"/>
      <c r="AH37" s="1033"/>
      <c r="AI37" s="1034"/>
      <c r="AJ37" s="1035">
        <v>0</v>
      </c>
      <c r="AK37" s="1036"/>
      <c r="AL37" s="1036"/>
      <c r="AM37" s="1036"/>
      <c r="AN37" s="1036"/>
      <c r="AO37" s="1036"/>
      <c r="AP37" s="1036"/>
      <c r="AQ37" s="1037"/>
      <c r="AR37" s="988"/>
      <c r="AS37" s="989"/>
      <c r="AT37" s="989"/>
      <c r="AU37" s="989"/>
      <c r="AV37" s="989"/>
      <c r="AW37" s="989"/>
      <c r="AX37" s="989"/>
      <c r="AY37" s="989"/>
      <c r="AZ37" s="989"/>
      <c r="BA37" s="989"/>
      <c r="BB37" s="989"/>
      <c r="BC37" s="989"/>
      <c r="BD37" s="989"/>
      <c r="BE37" s="989"/>
      <c r="BF37" s="989"/>
      <c r="BG37" s="989"/>
      <c r="BH37" s="989"/>
      <c r="BI37" s="989"/>
      <c r="BJ37" s="989"/>
      <c r="BK37" s="989"/>
      <c r="BL37" s="989"/>
      <c r="BM37" s="989"/>
      <c r="BN37" s="989"/>
      <c r="BO37" s="989"/>
      <c r="BP37" s="990"/>
    </row>
    <row r="38" spans="1:68" ht="14.25" customHeight="1">
      <c r="A38" s="979" t="s">
        <v>367</v>
      </c>
      <c r="B38" s="980"/>
      <c r="C38" s="981"/>
      <c r="D38" s="1029" t="s">
        <v>366</v>
      </c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1030"/>
      <c r="Q38" s="1030"/>
      <c r="R38" s="1030"/>
      <c r="S38" s="1030"/>
      <c r="T38" s="1030"/>
      <c r="U38" s="1030"/>
      <c r="V38" s="1030"/>
      <c r="W38" s="1031"/>
      <c r="X38" s="1032" t="s">
        <v>605</v>
      </c>
      <c r="Y38" s="1033"/>
      <c r="Z38" s="1033"/>
      <c r="AA38" s="1033"/>
      <c r="AB38" s="1033"/>
      <c r="AC38" s="1034"/>
      <c r="AD38" s="1032" t="s">
        <v>703</v>
      </c>
      <c r="AE38" s="1033"/>
      <c r="AF38" s="1033"/>
      <c r="AG38" s="1033"/>
      <c r="AH38" s="1033"/>
      <c r="AI38" s="1034"/>
      <c r="AJ38" s="1035">
        <v>0</v>
      </c>
      <c r="AK38" s="1036"/>
      <c r="AL38" s="1036"/>
      <c r="AM38" s="1036"/>
      <c r="AN38" s="1036"/>
      <c r="AO38" s="1036"/>
      <c r="AP38" s="1036"/>
      <c r="AQ38" s="1037"/>
      <c r="AR38" s="988"/>
      <c r="AS38" s="989"/>
      <c r="AT38" s="989"/>
      <c r="AU38" s="989"/>
      <c r="AV38" s="989"/>
      <c r="AW38" s="989"/>
      <c r="AX38" s="989"/>
      <c r="AY38" s="989"/>
      <c r="AZ38" s="989"/>
      <c r="BA38" s="989"/>
      <c r="BB38" s="989"/>
      <c r="BC38" s="989"/>
      <c r="BD38" s="989"/>
      <c r="BE38" s="989"/>
      <c r="BF38" s="989"/>
      <c r="BG38" s="989"/>
      <c r="BH38" s="989"/>
      <c r="BI38" s="989"/>
      <c r="BJ38" s="989"/>
      <c r="BK38" s="989"/>
      <c r="BL38" s="989"/>
      <c r="BM38" s="989"/>
      <c r="BN38" s="989"/>
      <c r="BO38" s="989"/>
      <c r="BP38" s="990"/>
    </row>
    <row r="39" spans="1:68" ht="15" customHeight="1">
      <c r="A39" s="1026" t="s">
        <v>365</v>
      </c>
      <c r="B39" s="1027"/>
      <c r="C39" s="1028"/>
      <c r="D39" s="1029" t="s">
        <v>364</v>
      </c>
      <c r="E39" s="1030"/>
      <c r="F39" s="1030"/>
      <c r="G39" s="1030"/>
      <c r="H39" s="1030"/>
      <c r="I39" s="1030"/>
      <c r="J39" s="1030"/>
      <c r="K39" s="1030"/>
      <c r="L39" s="1030"/>
      <c r="M39" s="1030"/>
      <c r="N39" s="1030"/>
      <c r="O39" s="1030"/>
      <c r="P39" s="1030"/>
      <c r="Q39" s="1030"/>
      <c r="R39" s="1030"/>
      <c r="S39" s="1030"/>
      <c r="T39" s="1030"/>
      <c r="U39" s="1030"/>
      <c r="V39" s="1030"/>
      <c r="W39" s="1031"/>
      <c r="X39" s="1032" t="s">
        <v>703</v>
      </c>
      <c r="Y39" s="1033"/>
      <c r="Z39" s="1033"/>
      <c r="AA39" s="1033"/>
      <c r="AB39" s="1033"/>
      <c r="AC39" s="1034"/>
      <c r="AD39" s="1032" t="s">
        <v>701</v>
      </c>
      <c r="AE39" s="1033"/>
      <c r="AF39" s="1033"/>
      <c r="AG39" s="1033"/>
      <c r="AH39" s="1033"/>
      <c r="AI39" s="1034"/>
      <c r="AJ39" s="1035">
        <v>0</v>
      </c>
      <c r="AK39" s="1036"/>
      <c r="AL39" s="1036"/>
      <c r="AM39" s="1036"/>
      <c r="AN39" s="1036"/>
      <c r="AO39" s="1036"/>
      <c r="AP39" s="1036"/>
      <c r="AQ39" s="1037"/>
      <c r="AR39" s="988"/>
      <c r="AS39" s="989"/>
      <c r="AT39" s="989"/>
      <c r="AU39" s="989"/>
      <c r="AV39" s="989"/>
      <c r="AW39" s="989"/>
      <c r="AX39" s="989"/>
      <c r="AY39" s="989"/>
      <c r="AZ39" s="989"/>
      <c r="BA39" s="989"/>
      <c r="BB39" s="989"/>
      <c r="BC39" s="989"/>
      <c r="BD39" s="989"/>
      <c r="BE39" s="989"/>
      <c r="BF39" s="989"/>
      <c r="BG39" s="989"/>
      <c r="BH39" s="989"/>
      <c r="BI39" s="989"/>
      <c r="BJ39" s="989"/>
      <c r="BK39" s="989"/>
      <c r="BL39" s="989"/>
      <c r="BM39" s="989"/>
      <c r="BN39" s="989"/>
      <c r="BO39" s="989"/>
      <c r="BP39" s="990"/>
    </row>
    <row r="40" spans="1:68" ht="15.75" customHeight="1">
      <c r="A40" s="1026" t="s">
        <v>363</v>
      </c>
      <c r="B40" s="1027"/>
      <c r="C40" s="1028"/>
      <c r="D40" s="1029" t="s">
        <v>362</v>
      </c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0"/>
      <c r="S40" s="1030"/>
      <c r="T40" s="1030"/>
      <c r="U40" s="1030"/>
      <c r="V40" s="1030"/>
      <c r="W40" s="1031"/>
      <c r="X40" s="1032" t="s">
        <v>703</v>
      </c>
      <c r="Y40" s="1033"/>
      <c r="Z40" s="1033"/>
      <c r="AA40" s="1033"/>
      <c r="AB40" s="1033"/>
      <c r="AC40" s="1034"/>
      <c r="AD40" s="1032" t="s">
        <v>701</v>
      </c>
      <c r="AE40" s="1033"/>
      <c r="AF40" s="1033"/>
      <c r="AG40" s="1033"/>
      <c r="AH40" s="1033"/>
      <c r="AI40" s="1034"/>
      <c r="AJ40" s="1035">
        <v>0</v>
      </c>
      <c r="AK40" s="1036"/>
      <c r="AL40" s="1036"/>
      <c r="AM40" s="1036"/>
      <c r="AN40" s="1036"/>
      <c r="AO40" s="1036"/>
      <c r="AP40" s="1036"/>
      <c r="AQ40" s="1037"/>
      <c r="AR40" s="988"/>
      <c r="AS40" s="989"/>
      <c r="AT40" s="989"/>
      <c r="AU40" s="989"/>
      <c r="AV40" s="989"/>
      <c r="AW40" s="989"/>
      <c r="AX40" s="989"/>
      <c r="AY40" s="989"/>
      <c r="AZ40" s="989"/>
      <c r="BA40" s="989"/>
      <c r="BB40" s="989"/>
      <c r="BC40" s="989"/>
      <c r="BD40" s="989"/>
      <c r="BE40" s="989"/>
      <c r="BF40" s="989"/>
      <c r="BG40" s="989"/>
      <c r="BH40" s="989"/>
      <c r="BI40" s="989"/>
      <c r="BJ40" s="989"/>
      <c r="BK40" s="989"/>
      <c r="BL40" s="989"/>
      <c r="BM40" s="989"/>
      <c r="BN40" s="989"/>
      <c r="BO40" s="989"/>
      <c r="BP40" s="990"/>
    </row>
    <row r="41" spans="1:68" ht="15" customHeight="1">
      <c r="A41" s="1026" t="s">
        <v>361</v>
      </c>
      <c r="B41" s="1027"/>
      <c r="C41" s="1028"/>
      <c r="D41" s="1029" t="s">
        <v>659</v>
      </c>
      <c r="E41" s="1030"/>
      <c r="F41" s="1030"/>
      <c r="G41" s="1030"/>
      <c r="H41" s="1030"/>
      <c r="I41" s="1030"/>
      <c r="J41" s="1030"/>
      <c r="K41" s="1030"/>
      <c r="L41" s="1030"/>
      <c r="M41" s="1030"/>
      <c r="N41" s="1030"/>
      <c r="O41" s="1030"/>
      <c r="P41" s="1030"/>
      <c r="Q41" s="1030"/>
      <c r="R41" s="1030"/>
      <c r="S41" s="1030"/>
      <c r="T41" s="1030"/>
      <c r="U41" s="1030"/>
      <c r="V41" s="1030"/>
      <c r="W41" s="1031"/>
      <c r="X41" s="1032" t="s">
        <v>703</v>
      </c>
      <c r="Y41" s="1033"/>
      <c r="Z41" s="1033"/>
      <c r="AA41" s="1033"/>
      <c r="AB41" s="1033"/>
      <c r="AC41" s="1034"/>
      <c r="AD41" s="1032" t="s">
        <v>701</v>
      </c>
      <c r="AE41" s="1033"/>
      <c r="AF41" s="1033"/>
      <c r="AG41" s="1033"/>
      <c r="AH41" s="1033"/>
      <c r="AI41" s="1034"/>
      <c r="AJ41" s="1035">
        <v>0</v>
      </c>
      <c r="AK41" s="1036"/>
      <c r="AL41" s="1036"/>
      <c r="AM41" s="1036"/>
      <c r="AN41" s="1036"/>
      <c r="AO41" s="1036"/>
      <c r="AP41" s="1036"/>
      <c r="AQ41" s="1037"/>
      <c r="AR41" s="988"/>
      <c r="AS41" s="989"/>
      <c r="AT41" s="989"/>
      <c r="AU41" s="989"/>
      <c r="AV41" s="989"/>
      <c r="AW41" s="989"/>
      <c r="AX41" s="989"/>
      <c r="AY41" s="989"/>
      <c r="AZ41" s="989"/>
      <c r="BA41" s="989"/>
      <c r="BB41" s="989"/>
      <c r="BC41" s="989"/>
      <c r="BD41" s="989"/>
      <c r="BE41" s="989"/>
      <c r="BF41" s="989"/>
      <c r="BG41" s="989"/>
      <c r="BH41" s="989"/>
      <c r="BI41" s="989"/>
      <c r="BJ41" s="989"/>
      <c r="BK41" s="989"/>
      <c r="BL41" s="989"/>
      <c r="BM41" s="989"/>
      <c r="BN41" s="989"/>
      <c r="BO41" s="989"/>
      <c r="BP41" s="990"/>
    </row>
    <row r="42" spans="1:68" ht="12.75">
      <c r="A42" s="1038" t="s">
        <v>442</v>
      </c>
      <c r="B42" s="1039"/>
      <c r="C42" s="1040"/>
      <c r="D42" s="1041" t="s">
        <v>360</v>
      </c>
      <c r="E42" s="1042"/>
      <c r="F42" s="1042"/>
      <c r="G42" s="1042"/>
      <c r="H42" s="1042"/>
      <c r="I42" s="1042"/>
      <c r="J42" s="1042"/>
      <c r="K42" s="1042"/>
      <c r="L42" s="1042"/>
      <c r="M42" s="1042"/>
      <c r="N42" s="1042"/>
      <c r="O42" s="1042"/>
      <c r="P42" s="1042"/>
      <c r="Q42" s="1042"/>
      <c r="R42" s="1042"/>
      <c r="S42" s="1042"/>
      <c r="T42" s="1042"/>
      <c r="U42" s="1042"/>
      <c r="V42" s="1042"/>
      <c r="W42" s="1043"/>
      <c r="X42" s="916"/>
      <c r="Y42" s="917"/>
      <c r="Z42" s="917"/>
      <c r="AA42" s="917"/>
      <c r="AB42" s="917"/>
      <c r="AC42" s="918"/>
      <c r="AD42" s="916"/>
      <c r="AE42" s="917"/>
      <c r="AF42" s="917"/>
      <c r="AG42" s="917"/>
      <c r="AH42" s="917"/>
      <c r="AI42" s="918"/>
      <c r="AJ42" s="1044"/>
      <c r="AK42" s="1045"/>
      <c r="AL42" s="1045"/>
      <c r="AM42" s="1045"/>
      <c r="AN42" s="1045"/>
      <c r="AO42" s="1045"/>
      <c r="AP42" s="1045"/>
      <c r="AQ42" s="1046"/>
      <c r="AR42" s="1047"/>
      <c r="AS42" s="1048"/>
      <c r="AT42" s="1048"/>
      <c r="AU42" s="1048"/>
      <c r="AV42" s="1048"/>
      <c r="AW42" s="1048"/>
      <c r="AX42" s="1048"/>
      <c r="AY42" s="1048"/>
      <c r="AZ42" s="1048"/>
      <c r="BA42" s="1048"/>
      <c r="BB42" s="1048"/>
      <c r="BC42" s="1048"/>
      <c r="BD42" s="1048"/>
      <c r="BE42" s="1048"/>
      <c r="BF42" s="1048"/>
      <c r="BG42" s="1048"/>
      <c r="BH42" s="1048"/>
      <c r="BI42" s="1048"/>
      <c r="BJ42" s="1048"/>
      <c r="BK42" s="1048"/>
      <c r="BL42" s="1048"/>
      <c r="BM42" s="1048"/>
      <c r="BN42" s="1048"/>
      <c r="BO42" s="1048"/>
      <c r="BP42" s="1049"/>
    </row>
    <row r="43" spans="1:68" ht="16.5" customHeight="1">
      <c r="A43" s="1026" t="s">
        <v>359</v>
      </c>
      <c r="B43" s="1027"/>
      <c r="C43" s="1028"/>
      <c r="D43" s="1029" t="s">
        <v>606</v>
      </c>
      <c r="E43" s="1030"/>
      <c r="F43" s="1030"/>
      <c r="G43" s="1030"/>
      <c r="H43" s="1030"/>
      <c r="I43" s="1030"/>
      <c r="J43" s="1030"/>
      <c r="K43" s="1030"/>
      <c r="L43" s="1030"/>
      <c r="M43" s="1030"/>
      <c r="N43" s="1030"/>
      <c r="O43" s="1030"/>
      <c r="P43" s="1030"/>
      <c r="Q43" s="1030"/>
      <c r="R43" s="1030"/>
      <c r="S43" s="1030"/>
      <c r="T43" s="1030"/>
      <c r="U43" s="1030"/>
      <c r="V43" s="1030"/>
      <c r="W43" s="1031"/>
      <c r="X43" s="1032" t="s">
        <v>703</v>
      </c>
      <c r="Y43" s="1033"/>
      <c r="Z43" s="1033"/>
      <c r="AA43" s="1033"/>
      <c r="AB43" s="1033"/>
      <c r="AC43" s="1034"/>
      <c r="AD43" s="1032" t="s">
        <v>701</v>
      </c>
      <c r="AE43" s="1033"/>
      <c r="AF43" s="1033"/>
      <c r="AG43" s="1033"/>
      <c r="AH43" s="1033"/>
      <c r="AI43" s="1034"/>
      <c r="AJ43" s="1035">
        <v>0</v>
      </c>
      <c r="AK43" s="1036"/>
      <c r="AL43" s="1036"/>
      <c r="AM43" s="1036"/>
      <c r="AN43" s="1036"/>
      <c r="AO43" s="1036"/>
      <c r="AP43" s="1036"/>
      <c r="AQ43" s="1037"/>
      <c r="AR43" s="988"/>
      <c r="AS43" s="989"/>
      <c r="AT43" s="989"/>
      <c r="AU43" s="989"/>
      <c r="AV43" s="989"/>
      <c r="AW43" s="989"/>
      <c r="AX43" s="989"/>
      <c r="AY43" s="989"/>
      <c r="AZ43" s="989"/>
      <c r="BA43" s="989"/>
      <c r="BB43" s="989"/>
      <c r="BC43" s="989"/>
      <c r="BD43" s="989"/>
      <c r="BE43" s="989"/>
      <c r="BF43" s="989"/>
      <c r="BG43" s="989"/>
      <c r="BH43" s="989"/>
      <c r="BI43" s="989"/>
      <c r="BJ43" s="989"/>
      <c r="BK43" s="989"/>
      <c r="BL43" s="989"/>
      <c r="BM43" s="989"/>
      <c r="BN43" s="989"/>
      <c r="BO43" s="989"/>
      <c r="BP43" s="990"/>
    </row>
    <row r="44" spans="1:68" ht="25.5" customHeight="1">
      <c r="A44" s="1026" t="s">
        <v>356</v>
      </c>
      <c r="B44" s="1027"/>
      <c r="C44" s="1028"/>
      <c r="D44" s="1029" t="s">
        <v>584</v>
      </c>
      <c r="E44" s="1030"/>
      <c r="F44" s="1030"/>
      <c r="G44" s="1030"/>
      <c r="H44" s="1030"/>
      <c r="I44" s="1030"/>
      <c r="J44" s="1030"/>
      <c r="K44" s="1030"/>
      <c r="L44" s="1030"/>
      <c r="M44" s="1030"/>
      <c r="N44" s="1030"/>
      <c r="O44" s="1030"/>
      <c r="P44" s="1030"/>
      <c r="Q44" s="1030"/>
      <c r="R44" s="1030"/>
      <c r="S44" s="1030"/>
      <c r="T44" s="1030"/>
      <c r="U44" s="1030"/>
      <c r="V44" s="1030"/>
      <c r="W44" s="1031"/>
      <c r="X44" s="1032" t="s">
        <v>703</v>
      </c>
      <c r="Y44" s="1033"/>
      <c r="Z44" s="1033"/>
      <c r="AA44" s="1033"/>
      <c r="AB44" s="1033"/>
      <c r="AC44" s="1034"/>
      <c r="AD44" s="1032" t="s">
        <v>701</v>
      </c>
      <c r="AE44" s="1033"/>
      <c r="AF44" s="1033"/>
      <c r="AG44" s="1033"/>
      <c r="AH44" s="1033"/>
      <c r="AI44" s="1034"/>
      <c r="AJ44" s="1035">
        <v>0</v>
      </c>
      <c r="AK44" s="1036"/>
      <c r="AL44" s="1036"/>
      <c r="AM44" s="1036"/>
      <c r="AN44" s="1036"/>
      <c r="AO44" s="1036"/>
      <c r="AP44" s="1036"/>
      <c r="AQ44" s="1037"/>
      <c r="AR44" s="988"/>
      <c r="AS44" s="989"/>
      <c r="AT44" s="989"/>
      <c r="AU44" s="989"/>
      <c r="AV44" s="989"/>
      <c r="AW44" s="989"/>
      <c r="AX44" s="989"/>
      <c r="AY44" s="989"/>
      <c r="AZ44" s="989"/>
      <c r="BA44" s="989"/>
      <c r="BB44" s="989"/>
      <c r="BC44" s="989"/>
      <c r="BD44" s="989"/>
      <c r="BE44" s="989"/>
      <c r="BF44" s="989"/>
      <c r="BG44" s="989"/>
      <c r="BH44" s="989"/>
      <c r="BI44" s="989"/>
      <c r="BJ44" s="989"/>
      <c r="BK44" s="989"/>
      <c r="BL44" s="989"/>
      <c r="BM44" s="989"/>
      <c r="BN44" s="989"/>
      <c r="BO44" s="989"/>
      <c r="BP44" s="990"/>
    </row>
    <row r="45" spans="1:68" ht="25.5" customHeight="1">
      <c r="A45" s="1026" t="s">
        <v>355</v>
      </c>
      <c r="B45" s="1027"/>
      <c r="C45" s="1028"/>
      <c r="D45" s="1029" t="s">
        <v>660</v>
      </c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030"/>
      <c r="P45" s="1030"/>
      <c r="Q45" s="1030"/>
      <c r="R45" s="1030"/>
      <c r="S45" s="1030"/>
      <c r="T45" s="1030"/>
      <c r="U45" s="1030"/>
      <c r="V45" s="1030"/>
      <c r="W45" s="1031"/>
      <c r="X45" s="1032" t="s">
        <v>703</v>
      </c>
      <c r="Y45" s="1033"/>
      <c r="Z45" s="1033"/>
      <c r="AA45" s="1033"/>
      <c r="AB45" s="1033"/>
      <c r="AC45" s="1034"/>
      <c r="AD45" s="1032" t="s">
        <v>701</v>
      </c>
      <c r="AE45" s="1033"/>
      <c r="AF45" s="1033"/>
      <c r="AG45" s="1033"/>
      <c r="AH45" s="1033"/>
      <c r="AI45" s="1034"/>
      <c r="AJ45" s="1035">
        <v>0</v>
      </c>
      <c r="AK45" s="1036"/>
      <c r="AL45" s="1036"/>
      <c r="AM45" s="1036"/>
      <c r="AN45" s="1036"/>
      <c r="AO45" s="1036"/>
      <c r="AP45" s="1036"/>
      <c r="AQ45" s="1037"/>
      <c r="AR45" s="988"/>
      <c r="AS45" s="989"/>
      <c r="AT45" s="989"/>
      <c r="AU45" s="989"/>
      <c r="AV45" s="989"/>
      <c r="AW45" s="989"/>
      <c r="AX45" s="989"/>
      <c r="AY45" s="989"/>
      <c r="AZ45" s="989"/>
      <c r="BA45" s="989"/>
      <c r="BB45" s="989"/>
      <c r="BC45" s="989"/>
      <c r="BD45" s="989"/>
      <c r="BE45" s="989"/>
      <c r="BF45" s="989"/>
      <c r="BG45" s="989"/>
      <c r="BH45" s="989"/>
      <c r="BI45" s="989"/>
      <c r="BJ45" s="989"/>
      <c r="BK45" s="989"/>
      <c r="BL45" s="989"/>
      <c r="BM45" s="989"/>
      <c r="BN45" s="989"/>
      <c r="BO45" s="989"/>
      <c r="BP45" s="990"/>
    </row>
    <row r="46" spans="1:68" ht="15" customHeight="1">
      <c r="A46" s="1026" t="s">
        <v>354</v>
      </c>
      <c r="B46" s="1027"/>
      <c r="C46" s="1028"/>
      <c r="D46" s="1029" t="s">
        <v>661</v>
      </c>
      <c r="E46" s="1030"/>
      <c r="F46" s="1030"/>
      <c r="G46" s="1030"/>
      <c r="H46" s="1030"/>
      <c r="I46" s="1030"/>
      <c r="J46" s="1030"/>
      <c r="K46" s="1030"/>
      <c r="L46" s="1030"/>
      <c r="M46" s="1030"/>
      <c r="N46" s="1030"/>
      <c r="O46" s="1030"/>
      <c r="P46" s="1030"/>
      <c r="Q46" s="1030"/>
      <c r="R46" s="1030"/>
      <c r="S46" s="1030"/>
      <c r="T46" s="1030"/>
      <c r="U46" s="1030"/>
      <c r="V46" s="1030"/>
      <c r="W46" s="1031"/>
      <c r="X46" s="1032" t="s">
        <v>703</v>
      </c>
      <c r="Y46" s="1033"/>
      <c r="Z46" s="1033"/>
      <c r="AA46" s="1033"/>
      <c r="AB46" s="1033"/>
      <c r="AC46" s="1034"/>
      <c r="AD46" s="1032" t="s">
        <v>701</v>
      </c>
      <c r="AE46" s="1033"/>
      <c r="AF46" s="1033"/>
      <c r="AG46" s="1033"/>
      <c r="AH46" s="1033"/>
      <c r="AI46" s="1034"/>
      <c r="AJ46" s="1035">
        <v>0</v>
      </c>
      <c r="AK46" s="1036"/>
      <c r="AL46" s="1036"/>
      <c r="AM46" s="1036"/>
      <c r="AN46" s="1036"/>
      <c r="AO46" s="1036"/>
      <c r="AP46" s="1036"/>
      <c r="AQ46" s="1037"/>
      <c r="AR46" s="988"/>
      <c r="AS46" s="989"/>
      <c r="AT46" s="989"/>
      <c r="AU46" s="989"/>
      <c r="AV46" s="989"/>
      <c r="AW46" s="989"/>
      <c r="AX46" s="989"/>
      <c r="AY46" s="989"/>
      <c r="AZ46" s="989"/>
      <c r="BA46" s="989"/>
      <c r="BB46" s="989"/>
      <c r="BC46" s="989"/>
      <c r="BD46" s="989"/>
      <c r="BE46" s="989"/>
      <c r="BF46" s="989"/>
      <c r="BG46" s="989"/>
      <c r="BH46" s="989"/>
      <c r="BI46" s="989"/>
      <c r="BJ46" s="989"/>
      <c r="BK46" s="989"/>
      <c r="BL46" s="989"/>
      <c r="BM46" s="989"/>
      <c r="BN46" s="989"/>
      <c r="BO46" s="989"/>
      <c r="BP46" s="990"/>
    </row>
    <row r="47" spans="1:68" ht="15" customHeight="1">
      <c r="A47" s="410"/>
      <c r="B47" s="410"/>
      <c r="C47" s="410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3"/>
      <c r="AK47" s="413"/>
      <c r="AL47" s="413"/>
      <c r="AM47" s="413"/>
      <c r="AN47" s="413"/>
      <c r="AO47" s="413"/>
      <c r="AP47" s="413"/>
      <c r="AQ47" s="413"/>
      <c r="AR47" s="414"/>
      <c r="AS47" s="414"/>
      <c r="AT47" s="414"/>
      <c r="AU47" s="414"/>
      <c r="AV47" s="414"/>
      <c r="AW47" s="414"/>
      <c r="AX47" s="414"/>
      <c r="AY47" s="414"/>
      <c r="AZ47" s="414"/>
      <c r="BA47" s="414"/>
      <c r="BB47" s="414"/>
      <c r="BC47" s="414"/>
      <c r="BD47" s="414"/>
      <c r="BE47" s="414"/>
      <c r="BF47" s="414"/>
      <c r="BG47" s="414"/>
      <c r="BH47" s="414"/>
      <c r="BI47" s="414"/>
      <c r="BJ47" s="414"/>
      <c r="BK47" s="414"/>
      <c r="BL47" s="414"/>
      <c r="BM47" s="414"/>
      <c r="BN47" s="414"/>
      <c r="BO47" s="414"/>
      <c r="BP47" s="414"/>
    </row>
    <row r="48" spans="1:68" ht="15" customHeight="1">
      <c r="A48" s="410"/>
      <c r="B48" s="410"/>
      <c r="C48" s="410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3"/>
      <c r="AK48" s="413"/>
      <c r="AL48" s="413"/>
      <c r="AM48" s="413"/>
      <c r="AN48" s="413"/>
      <c r="AO48" s="413"/>
      <c r="AP48" s="413"/>
      <c r="AQ48" s="413"/>
      <c r="AR48" s="414"/>
      <c r="AS48" s="414"/>
      <c r="AT48" s="414"/>
      <c r="AU48" s="414"/>
      <c r="AV48" s="414"/>
      <c r="AW48" s="414"/>
      <c r="AX48" s="414"/>
      <c r="AY48" s="414"/>
      <c r="AZ48" s="414"/>
      <c r="BA48" s="414"/>
      <c r="BB48" s="414"/>
      <c r="BC48" s="414"/>
      <c r="BD48" s="414"/>
      <c r="BE48" s="414"/>
      <c r="BF48" s="414"/>
      <c r="BG48" s="414"/>
      <c r="BH48" s="414"/>
      <c r="BI48" s="414"/>
      <c r="BJ48" s="414"/>
      <c r="BK48" s="414"/>
      <c r="BL48" s="414"/>
      <c r="BM48" s="414"/>
      <c r="BN48" s="414"/>
      <c r="BO48" s="414"/>
      <c r="BP48" s="414"/>
    </row>
    <row r="49" spans="1:4" ht="12.75">
      <c r="A49" s="403" t="s">
        <v>705</v>
      </c>
      <c r="B49" s="404"/>
      <c r="C49" s="404"/>
      <c r="D49" s="404"/>
    </row>
    <row r="50" spans="1:68" ht="12.75">
      <c r="A50" s="1022" t="s">
        <v>210</v>
      </c>
      <c r="B50" s="1022"/>
      <c r="C50" s="1022"/>
      <c r="D50" s="1022" t="s">
        <v>347</v>
      </c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1023" t="s">
        <v>346</v>
      </c>
      <c r="Y50" s="1024"/>
      <c r="Z50" s="1024"/>
      <c r="AA50" s="1024"/>
      <c r="AB50" s="1024"/>
      <c r="AC50" s="1024"/>
      <c r="AD50" s="1024"/>
      <c r="AE50" s="1024"/>
      <c r="AF50" s="1024"/>
      <c r="AG50" s="1024"/>
      <c r="AH50" s="1024"/>
      <c r="AI50" s="1025"/>
      <c r="AJ50" s="1022" t="s">
        <v>324</v>
      </c>
      <c r="AK50" s="1022"/>
      <c r="AL50" s="1022"/>
      <c r="AM50" s="1022"/>
      <c r="AN50" s="1022"/>
      <c r="AO50" s="1022"/>
      <c r="AP50" s="1022"/>
      <c r="AQ50" s="1022"/>
      <c r="AR50" s="1023" t="s">
        <v>345</v>
      </c>
      <c r="AS50" s="1024"/>
      <c r="AT50" s="1024"/>
      <c r="AU50" s="1024"/>
      <c r="AV50" s="1024"/>
      <c r="AW50" s="1024"/>
      <c r="AX50" s="1024"/>
      <c r="AY50" s="1024"/>
      <c r="AZ50" s="1024"/>
      <c r="BA50" s="1024"/>
      <c r="BB50" s="1024"/>
      <c r="BC50" s="1024"/>
      <c r="BD50" s="1024"/>
      <c r="BE50" s="1024"/>
      <c r="BF50" s="1024"/>
      <c r="BG50" s="1024"/>
      <c r="BH50" s="1024"/>
      <c r="BI50" s="1024"/>
      <c r="BJ50" s="1024"/>
      <c r="BK50" s="1024"/>
      <c r="BL50" s="1024"/>
      <c r="BM50" s="1024"/>
      <c r="BN50" s="1024"/>
      <c r="BO50" s="1024"/>
      <c r="BP50" s="1025"/>
    </row>
    <row r="51" spans="1:68" ht="12.75">
      <c r="A51" s="1020"/>
      <c r="B51" s="1020"/>
      <c r="C51" s="1020"/>
      <c r="D51" s="1020" t="s">
        <v>344</v>
      </c>
      <c r="E51" s="1020"/>
      <c r="F51" s="1020"/>
      <c r="G51" s="1020"/>
      <c r="H51" s="1020"/>
      <c r="I51" s="1020"/>
      <c r="J51" s="1020"/>
      <c r="K51" s="1020"/>
      <c r="L51" s="1020"/>
      <c r="M51" s="1020"/>
      <c r="N51" s="1020"/>
      <c r="O51" s="1020"/>
      <c r="P51" s="1020"/>
      <c r="Q51" s="1020"/>
      <c r="R51" s="1020"/>
      <c r="S51" s="1020"/>
      <c r="T51" s="1020"/>
      <c r="U51" s="1020"/>
      <c r="V51" s="1020"/>
      <c r="W51" s="1020"/>
      <c r="X51" s="1013"/>
      <c r="Y51" s="1014"/>
      <c r="Z51" s="1014"/>
      <c r="AA51" s="1014"/>
      <c r="AB51" s="1014"/>
      <c r="AC51" s="1014"/>
      <c r="AD51" s="1014"/>
      <c r="AE51" s="1014"/>
      <c r="AF51" s="1014"/>
      <c r="AG51" s="1014"/>
      <c r="AH51" s="1014"/>
      <c r="AI51" s="1015"/>
      <c r="AJ51" s="1020" t="s">
        <v>343</v>
      </c>
      <c r="AK51" s="1020"/>
      <c r="AL51" s="1020"/>
      <c r="AM51" s="1020"/>
      <c r="AN51" s="1020"/>
      <c r="AO51" s="1020"/>
      <c r="AP51" s="1020"/>
      <c r="AQ51" s="1020"/>
      <c r="AR51" s="1013"/>
      <c r="AS51" s="1014"/>
      <c r="AT51" s="1014"/>
      <c r="AU51" s="1014"/>
      <c r="AV51" s="1014"/>
      <c r="AW51" s="1014"/>
      <c r="AX51" s="1014"/>
      <c r="AY51" s="1014"/>
      <c r="AZ51" s="1014"/>
      <c r="BA51" s="1014"/>
      <c r="BB51" s="1014"/>
      <c r="BC51" s="1014"/>
      <c r="BD51" s="1014"/>
      <c r="BE51" s="1014"/>
      <c r="BF51" s="1014"/>
      <c r="BG51" s="1014"/>
      <c r="BH51" s="1014"/>
      <c r="BI51" s="1014"/>
      <c r="BJ51" s="1014"/>
      <c r="BK51" s="1014"/>
      <c r="BL51" s="1014"/>
      <c r="BM51" s="1014"/>
      <c r="BN51" s="1014"/>
      <c r="BO51" s="1014"/>
      <c r="BP51" s="1015"/>
    </row>
    <row r="52" spans="1:68" ht="12.75">
      <c r="A52" s="1020"/>
      <c r="B52" s="1020"/>
      <c r="C52" s="1020"/>
      <c r="D52" s="1020" t="s">
        <v>342</v>
      </c>
      <c r="E52" s="1020"/>
      <c r="F52" s="1020"/>
      <c r="G52" s="1020"/>
      <c r="H52" s="1020"/>
      <c r="I52" s="1020"/>
      <c r="J52" s="1020"/>
      <c r="K52" s="1020"/>
      <c r="L52" s="1020"/>
      <c r="M52" s="1020"/>
      <c r="N52" s="1020"/>
      <c r="O52" s="1020"/>
      <c r="P52" s="1020"/>
      <c r="Q52" s="1020"/>
      <c r="R52" s="1020"/>
      <c r="S52" s="1020"/>
      <c r="T52" s="1020"/>
      <c r="U52" s="1020"/>
      <c r="V52" s="1020"/>
      <c r="W52" s="1020"/>
      <c r="X52" s="1017"/>
      <c r="Y52" s="1018"/>
      <c r="Z52" s="1018"/>
      <c r="AA52" s="1018"/>
      <c r="AB52" s="1018"/>
      <c r="AC52" s="1018"/>
      <c r="AD52" s="1018"/>
      <c r="AE52" s="1018"/>
      <c r="AF52" s="1018"/>
      <c r="AG52" s="1018"/>
      <c r="AH52" s="1018"/>
      <c r="AI52" s="1019"/>
      <c r="AJ52" s="1020" t="s">
        <v>341</v>
      </c>
      <c r="AK52" s="1020"/>
      <c r="AL52" s="1020"/>
      <c r="AM52" s="1020"/>
      <c r="AN52" s="1020"/>
      <c r="AO52" s="1020"/>
      <c r="AP52" s="1020"/>
      <c r="AQ52" s="1020"/>
      <c r="AR52" s="1013"/>
      <c r="AS52" s="1014"/>
      <c r="AT52" s="1014"/>
      <c r="AU52" s="1014"/>
      <c r="AV52" s="1014"/>
      <c r="AW52" s="1014"/>
      <c r="AX52" s="1014"/>
      <c r="AY52" s="1014"/>
      <c r="AZ52" s="1014"/>
      <c r="BA52" s="1014"/>
      <c r="BB52" s="1014"/>
      <c r="BC52" s="1014"/>
      <c r="BD52" s="1014"/>
      <c r="BE52" s="1014"/>
      <c r="BF52" s="1014"/>
      <c r="BG52" s="1014"/>
      <c r="BH52" s="1014"/>
      <c r="BI52" s="1014"/>
      <c r="BJ52" s="1014"/>
      <c r="BK52" s="1014"/>
      <c r="BL52" s="1014"/>
      <c r="BM52" s="1014"/>
      <c r="BN52" s="1014"/>
      <c r="BO52" s="1014"/>
      <c r="BP52" s="1015"/>
    </row>
    <row r="53" spans="1:68" ht="12.75">
      <c r="A53" s="1020"/>
      <c r="B53" s="1020"/>
      <c r="C53" s="1020"/>
      <c r="D53" s="1020" t="s">
        <v>340</v>
      </c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 t="s">
        <v>339</v>
      </c>
      <c r="Y53" s="1020"/>
      <c r="Z53" s="1020"/>
      <c r="AA53" s="1020"/>
      <c r="AB53" s="1020"/>
      <c r="AC53" s="1020"/>
      <c r="AD53" s="1021" t="s">
        <v>338</v>
      </c>
      <c r="AE53" s="1021"/>
      <c r="AF53" s="1021"/>
      <c r="AG53" s="1021"/>
      <c r="AH53" s="1021"/>
      <c r="AI53" s="1021"/>
      <c r="AJ53" s="1020" t="s">
        <v>337</v>
      </c>
      <c r="AK53" s="1020"/>
      <c r="AL53" s="1020"/>
      <c r="AM53" s="1020"/>
      <c r="AN53" s="1020"/>
      <c r="AO53" s="1020"/>
      <c r="AP53" s="1020"/>
      <c r="AQ53" s="1020"/>
      <c r="AR53" s="1013"/>
      <c r="AS53" s="1014"/>
      <c r="AT53" s="1014"/>
      <c r="AU53" s="1014"/>
      <c r="AV53" s="1014"/>
      <c r="AW53" s="1014"/>
      <c r="AX53" s="1014"/>
      <c r="AY53" s="1014"/>
      <c r="AZ53" s="1014"/>
      <c r="BA53" s="1014"/>
      <c r="BB53" s="1014"/>
      <c r="BC53" s="1014"/>
      <c r="BD53" s="1014"/>
      <c r="BE53" s="1014"/>
      <c r="BF53" s="1014"/>
      <c r="BG53" s="1014"/>
      <c r="BH53" s="1014"/>
      <c r="BI53" s="1014"/>
      <c r="BJ53" s="1014"/>
      <c r="BK53" s="1014"/>
      <c r="BL53" s="1014"/>
      <c r="BM53" s="1014"/>
      <c r="BN53" s="1014"/>
      <c r="BO53" s="1014"/>
      <c r="BP53" s="1015"/>
    </row>
    <row r="54" spans="1:68" ht="12.75">
      <c r="A54" s="1016"/>
      <c r="B54" s="1016"/>
      <c r="C54" s="1016"/>
      <c r="D54" s="1016" t="s">
        <v>336</v>
      </c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 t="s">
        <v>335</v>
      </c>
      <c r="Y54" s="1016"/>
      <c r="Z54" s="1016"/>
      <c r="AA54" s="1016"/>
      <c r="AB54" s="1016"/>
      <c r="AC54" s="1016"/>
      <c r="AD54" s="1016" t="s">
        <v>335</v>
      </c>
      <c r="AE54" s="1016"/>
      <c r="AF54" s="1016"/>
      <c r="AG54" s="1016"/>
      <c r="AH54" s="1016"/>
      <c r="AI54" s="1016"/>
      <c r="AJ54" s="1016"/>
      <c r="AK54" s="1016"/>
      <c r="AL54" s="1016"/>
      <c r="AM54" s="1016"/>
      <c r="AN54" s="1016"/>
      <c r="AO54" s="1016"/>
      <c r="AP54" s="1016"/>
      <c r="AQ54" s="1016"/>
      <c r="AR54" s="1017"/>
      <c r="AS54" s="1018"/>
      <c r="AT54" s="1018"/>
      <c r="AU54" s="1018"/>
      <c r="AV54" s="1018"/>
      <c r="AW54" s="1018"/>
      <c r="AX54" s="1018"/>
      <c r="AY54" s="1018"/>
      <c r="AZ54" s="1018"/>
      <c r="BA54" s="1018"/>
      <c r="BB54" s="1018"/>
      <c r="BC54" s="1018"/>
      <c r="BD54" s="1018"/>
      <c r="BE54" s="1018"/>
      <c r="BF54" s="1018"/>
      <c r="BG54" s="1018"/>
      <c r="BH54" s="1018"/>
      <c r="BI54" s="1018"/>
      <c r="BJ54" s="1018"/>
      <c r="BK54" s="1018"/>
      <c r="BL54" s="1018"/>
      <c r="BM54" s="1018"/>
      <c r="BN54" s="1018"/>
      <c r="BO54" s="1018"/>
      <c r="BP54" s="1019"/>
    </row>
    <row r="55" spans="1:68" ht="12.75">
      <c r="A55" s="1009">
        <v>1</v>
      </c>
      <c r="B55" s="1009"/>
      <c r="C55" s="1009"/>
      <c r="D55" s="1009">
        <v>2</v>
      </c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>
        <v>3</v>
      </c>
      <c r="Y55" s="1009"/>
      <c r="Z55" s="1009"/>
      <c r="AA55" s="1009"/>
      <c r="AB55" s="1009"/>
      <c r="AC55" s="1009"/>
      <c r="AD55" s="1009">
        <v>4</v>
      </c>
      <c r="AE55" s="1009"/>
      <c r="AF55" s="1009"/>
      <c r="AG55" s="1009"/>
      <c r="AH55" s="1009"/>
      <c r="AI55" s="1009"/>
      <c r="AJ55" s="1009">
        <v>5</v>
      </c>
      <c r="AK55" s="1009"/>
      <c r="AL55" s="1009"/>
      <c r="AM55" s="1009"/>
      <c r="AN55" s="1009"/>
      <c r="AO55" s="1009"/>
      <c r="AP55" s="1009"/>
      <c r="AQ55" s="1009"/>
      <c r="AR55" s="1010">
        <v>6</v>
      </c>
      <c r="AS55" s="1011"/>
      <c r="AT55" s="1011"/>
      <c r="AU55" s="1011"/>
      <c r="AV55" s="1011"/>
      <c r="AW55" s="1011"/>
      <c r="AX55" s="1011"/>
      <c r="AY55" s="1011"/>
      <c r="AZ55" s="1011"/>
      <c r="BA55" s="1011"/>
      <c r="BB55" s="1011"/>
      <c r="BC55" s="1011"/>
      <c r="BD55" s="1011"/>
      <c r="BE55" s="1011"/>
      <c r="BF55" s="1011"/>
      <c r="BG55" s="1011"/>
      <c r="BH55" s="1011"/>
      <c r="BI55" s="1011"/>
      <c r="BJ55" s="1011"/>
      <c r="BK55" s="1011"/>
      <c r="BL55" s="1011"/>
      <c r="BM55" s="1011"/>
      <c r="BN55" s="1011"/>
      <c r="BO55" s="1011"/>
      <c r="BP55" s="1012"/>
    </row>
    <row r="56" spans="1:68" ht="25.5" customHeight="1">
      <c r="A56" s="1050" t="s">
        <v>417</v>
      </c>
      <c r="B56" s="1051"/>
      <c r="C56" s="1052"/>
      <c r="D56" s="997" t="s">
        <v>369</v>
      </c>
      <c r="E56" s="998"/>
      <c r="F56" s="998"/>
      <c r="G56" s="998"/>
      <c r="H56" s="998"/>
      <c r="I56" s="998"/>
      <c r="J56" s="998"/>
      <c r="K56" s="998"/>
      <c r="L56" s="998"/>
      <c r="M56" s="998"/>
      <c r="N56" s="998"/>
      <c r="O56" s="998"/>
      <c r="P56" s="998"/>
      <c r="Q56" s="998"/>
      <c r="R56" s="998"/>
      <c r="S56" s="998"/>
      <c r="T56" s="998"/>
      <c r="U56" s="998"/>
      <c r="V56" s="998"/>
      <c r="W56" s="999"/>
      <c r="X56" s="916"/>
      <c r="Y56" s="917"/>
      <c r="Z56" s="917"/>
      <c r="AA56" s="917"/>
      <c r="AB56" s="917"/>
      <c r="AC56" s="918"/>
      <c r="AD56" s="916"/>
      <c r="AE56" s="917"/>
      <c r="AF56" s="917"/>
      <c r="AG56" s="917"/>
      <c r="AH56" s="917"/>
      <c r="AI56" s="918"/>
      <c r="AJ56" s="1053"/>
      <c r="AK56" s="1054"/>
      <c r="AL56" s="1054"/>
      <c r="AM56" s="1054"/>
      <c r="AN56" s="1054"/>
      <c r="AO56" s="1054"/>
      <c r="AP56" s="1054"/>
      <c r="AQ56" s="1055"/>
      <c r="AR56" s="1047"/>
      <c r="AS56" s="1048"/>
      <c r="AT56" s="1048"/>
      <c r="AU56" s="1048"/>
      <c r="AV56" s="1048"/>
      <c r="AW56" s="1048"/>
      <c r="AX56" s="1048"/>
      <c r="AY56" s="1048"/>
      <c r="AZ56" s="1048"/>
      <c r="BA56" s="1048"/>
      <c r="BB56" s="1048"/>
      <c r="BC56" s="1048"/>
      <c r="BD56" s="1048"/>
      <c r="BE56" s="1048"/>
      <c r="BF56" s="1048"/>
      <c r="BG56" s="1048"/>
      <c r="BH56" s="1048"/>
      <c r="BI56" s="1048"/>
      <c r="BJ56" s="1048"/>
      <c r="BK56" s="1048"/>
      <c r="BL56" s="1048"/>
      <c r="BM56" s="1048"/>
      <c r="BN56" s="1048"/>
      <c r="BO56" s="1048"/>
      <c r="BP56" s="1049"/>
    </row>
    <row r="57" spans="1:68" ht="12.75">
      <c r="A57" s="979" t="s">
        <v>13</v>
      </c>
      <c r="B57" s="980"/>
      <c r="C57" s="981"/>
      <c r="D57" s="1029" t="s">
        <v>630</v>
      </c>
      <c r="E57" s="1030"/>
      <c r="F57" s="1030"/>
      <c r="G57" s="1030"/>
      <c r="H57" s="1030"/>
      <c r="I57" s="1030"/>
      <c r="J57" s="1030"/>
      <c r="K57" s="1030"/>
      <c r="L57" s="1030"/>
      <c r="M57" s="1030"/>
      <c r="N57" s="1030"/>
      <c r="O57" s="1030"/>
      <c r="P57" s="1030"/>
      <c r="Q57" s="1030"/>
      <c r="R57" s="1030"/>
      <c r="S57" s="1030"/>
      <c r="T57" s="1030"/>
      <c r="U57" s="1030"/>
      <c r="V57" s="1030"/>
      <c r="W57" s="1031"/>
      <c r="X57" s="1032" t="s">
        <v>665</v>
      </c>
      <c r="Y57" s="1033"/>
      <c r="Z57" s="1033"/>
      <c r="AA57" s="1033"/>
      <c r="AB57" s="1033"/>
      <c r="AC57" s="1034"/>
      <c r="AD57" s="1032" t="s">
        <v>665</v>
      </c>
      <c r="AE57" s="1033"/>
      <c r="AF57" s="1033"/>
      <c r="AG57" s="1033"/>
      <c r="AH57" s="1033"/>
      <c r="AI57" s="1034"/>
      <c r="AJ57" s="1035">
        <v>0</v>
      </c>
      <c r="AK57" s="1036"/>
      <c r="AL57" s="1036"/>
      <c r="AM57" s="1036"/>
      <c r="AN57" s="1036"/>
      <c r="AO57" s="1036"/>
      <c r="AP57" s="1036"/>
      <c r="AQ57" s="1037"/>
      <c r="AR57" s="988"/>
      <c r="AS57" s="989"/>
      <c r="AT57" s="989"/>
      <c r="AU57" s="989"/>
      <c r="AV57" s="989"/>
      <c r="AW57" s="989"/>
      <c r="AX57" s="989"/>
      <c r="AY57" s="989"/>
      <c r="AZ57" s="989"/>
      <c r="BA57" s="989"/>
      <c r="BB57" s="989"/>
      <c r="BC57" s="989"/>
      <c r="BD57" s="989"/>
      <c r="BE57" s="989"/>
      <c r="BF57" s="989"/>
      <c r="BG57" s="989"/>
      <c r="BH57" s="989"/>
      <c r="BI57" s="989"/>
      <c r="BJ57" s="989"/>
      <c r="BK57" s="989"/>
      <c r="BL57" s="989"/>
      <c r="BM57" s="989"/>
      <c r="BN57" s="989"/>
      <c r="BO57" s="989"/>
      <c r="BP57" s="990"/>
    </row>
    <row r="58" spans="1:68" ht="12.75" customHeight="1">
      <c r="A58" s="979" t="s">
        <v>17</v>
      </c>
      <c r="B58" s="980"/>
      <c r="C58" s="981"/>
      <c r="D58" s="1029" t="s">
        <v>366</v>
      </c>
      <c r="E58" s="1030"/>
      <c r="F58" s="1030"/>
      <c r="G58" s="1030"/>
      <c r="H58" s="1030"/>
      <c r="I58" s="1030"/>
      <c r="J58" s="1030"/>
      <c r="K58" s="1030"/>
      <c r="L58" s="1030"/>
      <c r="M58" s="1030"/>
      <c r="N58" s="1030"/>
      <c r="O58" s="1030"/>
      <c r="P58" s="1030"/>
      <c r="Q58" s="1030"/>
      <c r="R58" s="1030"/>
      <c r="S58" s="1030"/>
      <c r="T58" s="1030"/>
      <c r="U58" s="1030"/>
      <c r="V58" s="1030"/>
      <c r="W58" s="1031"/>
      <c r="X58" s="1032" t="s">
        <v>665</v>
      </c>
      <c r="Y58" s="1033"/>
      <c r="Z58" s="1033"/>
      <c r="AA58" s="1033"/>
      <c r="AB58" s="1033"/>
      <c r="AC58" s="1034"/>
      <c r="AD58" s="1032" t="s">
        <v>662</v>
      </c>
      <c r="AE58" s="1033"/>
      <c r="AF58" s="1033"/>
      <c r="AG58" s="1033"/>
      <c r="AH58" s="1033"/>
      <c r="AI58" s="1034"/>
      <c r="AJ58" s="1035">
        <v>0</v>
      </c>
      <c r="AK58" s="1036"/>
      <c r="AL58" s="1036"/>
      <c r="AM58" s="1036"/>
      <c r="AN58" s="1036"/>
      <c r="AO58" s="1036"/>
      <c r="AP58" s="1036"/>
      <c r="AQ58" s="1037"/>
      <c r="AR58" s="988"/>
      <c r="AS58" s="989"/>
      <c r="AT58" s="989"/>
      <c r="AU58" s="989"/>
      <c r="AV58" s="989"/>
      <c r="AW58" s="989"/>
      <c r="AX58" s="989"/>
      <c r="AY58" s="989"/>
      <c r="AZ58" s="989"/>
      <c r="BA58" s="989"/>
      <c r="BB58" s="989"/>
      <c r="BC58" s="989"/>
      <c r="BD58" s="989"/>
      <c r="BE58" s="989"/>
      <c r="BF58" s="989"/>
      <c r="BG58" s="989"/>
      <c r="BH58" s="989"/>
      <c r="BI58" s="989"/>
      <c r="BJ58" s="989"/>
      <c r="BK58" s="989"/>
      <c r="BL58" s="989"/>
      <c r="BM58" s="989"/>
      <c r="BN58" s="989"/>
      <c r="BO58" s="989"/>
      <c r="BP58" s="990"/>
    </row>
    <row r="59" spans="1:68" ht="12.75" customHeight="1">
      <c r="A59" s="979" t="s">
        <v>18</v>
      </c>
      <c r="B59" s="980"/>
      <c r="C59" s="981"/>
      <c r="D59" s="1029" t="s">
        <v>364</v>
      </c>
      <c r="E59" s="1030"/>
      <c r="F59" s="1030"/>
      <c r="G59" s="1030"/>
      <c r="H59" s="1030"/>
      <c r="I59" s="1030"/>
      <c r="J59" s="1030"/>
      <c r="K59" s="1030"/>
      <c r="L59" s="1030"/>
      <c r="M59" s="1030"/>
      <c r="N59" s="1030"/>
      <c r="O59" s="1030"/>
      <c r="P59" s="1030"/>
      <c r="Q59" s="1030"/>
      <c r="R59" s="1030"/>
      <c r="S59" s="1030"/>
      <c r="T59" s="1030"/>
      <c r="U59" s="1030"/>
      <c r="V59" s="1030"/>
      <c r="W59" s="1031"/>
      <c r="X59" s="1032" t="s">
        <v>665</v>
      </c>
      <c r="Y59" s="1033"/>
      <c r="Z59" s="1033"/>
      <c r="AA59" s="1033"/>
      <c r="AB59" s="1033"/>
      <c r="AC59" s="1034"/>
      <c r="AD59" s="1032" t="s">
        <v>662</v>
      </c>
      <c r="AE59" s="1033"/>
      <c r="AF59" s="1033"/>
      <c r="AG59" s="1033"/>
      <c r="AH59" s="1033"/>
      <c r="AI59" s="1034"/>
      <c r="AJ59" s="1035">
        <v>0</v>
      </c>
      <c r="AK59" s="1036"/>
      <c r="AL59" s="1036"/>
      <c r="AM59" s="1036"/>
      <c r="AN59" s="1036"/>
      <c r="AO59" s="1036"/>
      <c r="AP59" s="1036"/>
      <c r="AQ59" s="1037"/>
      <c r="AR59" s="988"/>
      <c r="AS59" s="989"/>
      <c r="AT59" s="989"/>
      <c r="AU59" s="989"/>
      <c r="AV59" s="989"/>
      <c r="AW59" s="989"/>
      <c r="AX59" s="989"/>
      <c r="AY59" s="989"/>
      <c r="AZ59" s="989"/>
      <c r="BA59" s="989"/>
      <c r="BB59" s="989"/>
      <c r="BC59" s="989"/>
      <c r="BD59" s="989"/>
      <c r="BE59" s="989"/>
      <c r="BF59" s="989"/>
      <c r="BG59" s="989"/>
      <c r="BH59" s="989"/>
      <c r="BI59" s="989"/>
      <c r="BJ59" s="989"/>
      <c r="BK59" s="989"/>
      <c r="BL59" s="989"/>
      <c r="BM59" s="989"/>
      <c r="BN59" s="989"/>
      <c r="BO59" s="989"/>
      <c r="BP59" s="990"/>
    </row>
    <row r="60" spans="1:68" ht="12.75" customHeight="1">
      <c r="A60" s="979" t="s">
        <v>19</v>
      </c>
      <c r="B60" s="980"/>
      <c r="C60" s="981"/>
      <c r="D60" s="1029" t="s">
        <v>362</v>
      </c>
      <c r="E60" s="1030"/>
      <c r="F60" s="1030"/>
      <c r="G60" s="1030"/>
      <c r="H60" s="1030"/>
      <c r="I60" s="1030"/>
      <c r="J60" s="1030"/>
      <c r="K60" s="1030"/>
      <c r="L60" s="1030"/>
      <c r="M60" s="1030"/>
      <c r="N60" s="1030"/>
      <c r="O60" s="1030"/>
      <c r="P60" s="1030"/>
      <c r="Q60" s="1030"/>
      <c r="R60" s="1030"/>
      <c r="S60" s="1030"/>
      <c r="T60" s="1030"/>
      <c r="U60" s="1030"/>
      <c r="V60" s="1030"/>
      <c r="W60" s="1031"/>
      <c r="X60" s="1032" t="s">
        <v>663</v>
      </c>
      <c r="Y60" s="1033"/>
      <c r="Z60" s="1033"/>
      <c r="AA60" s="1033"/>
      <c r="AB60" s="1033"/>
      <c r="AC60" s="1034"/>
      <c r="AD60" s="1032" t="s">
        <v>663</v>
      </c>
      <c r="AE60" s="1033"/>
      <c r="AF60" s="1033"/>
      <c r="AG60" s="1033"/>
      <c r="AH60" s="1033"/>
      <c r="AI60" s="1034"/>
      <c r="AJ60" s="1035">
        <v>0</v>
      </c>
      <c r="AK60" s="1036"/>
      <c r="AL60" s="1036"/>
      <c r="AM60" s="1036"/>
      <c r="AN60" s="1036"/>
      <c r="AO60" s="1036"/>
      <c r="AP60" s="1036"/>
      <c r="AQ60" s="1037"/>
      <c r="AR60" s="988"/>
      <c r="AS60" s="989"/>
      <c r="AT60" s="989"/>
      <c r="AU60" s="989"/>
      <c r="AV60" s="989"/>
      <c r="AW60" s="989"/>
      <c r="AX60" s="989"/>
      <c r="AY60" s="989"/>
      <c r="AZ60" s="989"/>
      <c r="BA60" s="989"/>
      <c r="BB60" s="989"/>
      <c r="BC60" s="989"/>
      <c r="BD60" s="989"/>
      <c r="BE60" s="989"/>
      <c r="BF60" s="989"/>
      <c r="BG60" s="989"/>
      <c r="BH60" s="989"/>
      <c r="BI60" s="989"/>
      <c r="BJ60" s="989"/>
      <c r="BK60" s="989"/>
      <c r="BL60" s="989"/>
      <c r="BM60" s="989"/>
      <c r="BN60" s="989"/>
      <c r="BO60" s="989"/>
      <c r="BP60" s="990"/>
    </row>
    <row r="61" spans="1:68" ht="12.75" customHeight="1">
      <c r="A61" s="979" t="s">
        <v>374</v>
      </c>
      <c r="B61" s="980"/>
      <c r="C61" s="981"/>
      <c r="D61" s="1029" t="s">
        <v>659</v>
      </c>
      <c r="E61" s="1030"/>
      <c r="F61" s="1030"/>
      <c r="G61" s="1030"/>
      <c r="H61" s="1030"/>
      <c r="I61" s="1030"/>
      <c r="J61" s="1030"/>
      <c r="K61" s="1030"/>
      <c r="L61" s="1030"/>
      <c r="M61" s="1030"/>
      <c r="N61" s="1030"/>
      <c r="O61" s="1030"/>
      <c r="P61" s="1030"/>
      <c r="Q61" s="1030"/>
      <c r="R61" s="1030"/>
      <c r="S61" s="1030"/>
      <c r="T61" s="1030"/>
      <c r="U61" s="1030"/>
      <c r="V61" s="1030"/>
      <c r="W61" s="1031"/>
      <c r="X61" s="1032" t="s">
        <v>663</v>
      </c>
      <c r="Y61" s="1033"/>
      <c r="Z61" s="1033"/>
      <c r="AA61" s="1033"/>
      <c r="AB61" s="1033"/>
      <c r="AC61" s="1034"/>
      <c r="AD61" s="1032" t="s">
        <v>663</v>
      </c>
      <c r="AE61" s="1033"/>
      <c r="AF61" s="1033"/>
      <c r="AG61" s="1033"/>
      <c r="AH61" s="1033"/>
      <c r="AI61" s="1034"/>
      <c r="AJ61" s="1035">
        <v>0</v>
      </c>
      <c r="AK61" s="1036"/>
      <c r="AL61" s="1036"/>
      <c r="AM61" s="1036"/>
      <c r="AN61" s="1036"/>
      <c r="AO61" s="1036"/>
      <c r="AP61" s="1036"/>
      <c r="AQ61" s="1037"/>
      <c r="AR61" s="988"/>
      <c r="AS61" s="989"/>
      <c r="AT61" s="989"/>
      <c r="AU61" s="989"/>
      <c r="AV61" s="989"/>
      <c r="AW61" s="989"/>
      <c r="AX61" s="989"/>
      <c r="AY61" s="989"/>
      <c r="AZ61" s="989"/>
      <c r="BA61" s="989"/>
      <c r="BB61" s="989"/>
      <c r="BC61" s="989"/>
      <c r="BD61" s="989"/>
      <c r="BE61" s="989"/>
      <c r="BF61" s="989"/>
      <c r="BG61" s="989"/>
      <c r="BH61" s="989"/>
      <c r="BI61" s="989"/>
      <c r="BJ61" s="989"/>
      <c r="BK61" s="989"/>
      <c r="BL61" s="989"/>
      <c r="BM61" s="989"/>
      <c r="BN61" s="989"/>
      <c r="BO61" s="989"/>
      <c r="BP61" s="990"/>
    </row>
    <row r="62" spans="1:68" ht="12.75">
      <c r="A62" s="1038" t="s">
        <v>21</v>
      </c>
      <c r="B62" s="1039"/>
      <c r="C62" s="1040"/>
      <c r="D62" s="1041" t="s">
        <v>360</v>
      </c>
      <c r="E62" s="1042"/>
      <c r="F62" s="1042"/>
      <c r="G62" s="1042"/>
      <c r="H62" s="1042"/>
      <c r="I62" s="1042"/>
      <c r="J62" s="1042"/>
      <c r="K62" s="1042"/>
      <c r="L62" s="1042"/>
      <c r="M62" s="1042"/>
      <c r="N62" s="1042"/>
      <c r="O62" s="1042"/>
      <c r="P62" s="1042"/>
      <c r="Q62" s="1042"/>
      <c r="R62" s="1042"/>
      <c r="S62" s="1042"/>
      <c r="T62" s="1042"/>
      <c r="U62" s="1042"/>
      <c r="V62" s="1042"/>
      <c r="W62" s="1043"/>
      <c r="X62" s="916"/>
      <c r="Y62" s="917"/>
      <c r="Z62" s="917"/>
      <c r="AA62" s="917"/>
      <c r="AB62" s="917"/>
      <c r="AC62" s="918"/>
      <c r="AD62" s="916"/>
      <c r="AE62" s="917"/>
      <c r="AF62" s="917"/>
      <c r="AG62" s="917"/>
      <c r="AH62" s="917"/>
      <c r="AI62" s="918"/>
      <c r="AJ62" s="1044"/>
      <c r="AK62" s="1045"/>
      <c r="AL62" s="1045"/>
      <c r="AM62" s="1045"/>
      <c r="AN62" s="1045"/>
      <c r="AO62" s="1045"/>
      <c r="AP62" s="1045"/>
      <c r="AQ62" s="1046"/>
      <c r="AR62" s="1047"/>
      <c r="AS62" s="1048"/>
      <c r="AT62" s="1048"/>
      <c r="AU62" s="1048"/>
      <c r="AV62" s="1048"/>
      <c r="AW62" s="1048"/>
      <c r="AX62" s="1048"/>
      <c r="AY62" s="1048"/>
      <c r="AZ62" s="1048"/>
      <c r="BA62" s="1048"/>
      <c r="BB62" s="1048"/>
      <c r="BC62" s="1048"/>
      <c r="BD62" s="1048"/>
      <c r="BE62" s="1048"/>
      <c r="BF62" s="1048"/>
      <c r="BG62" s="1048"/>
      <c r="BH62" s="1048"/>
      <c r="BI62" s="1048"/>
      <c r="BJ62" s="1048"/>
      <c r="BK62" s="1048"/>
      <c r="BL62" s="1048"/>
      <c r="BM62" s="1048"/>
      <c r="BN62" s="1048"/>
      <c r="BO62" s="1048"/>
      <c r="BP62" s="1049"/>
    </row>
    <row r="63" spans="1:68" ht="12.75">
      <c r="A63" s="1026" t="s">
        <v>23</v>
      </c>
      <c r="B63" s="1027"/>
      <c r="C63" s="1028"/>
      <c r="D63" s="1029" t="s">
        <v>606</v>
      </c>
      <c r="E63" s="1030"/>
      <c r="F63" s="1030"/>
      <c r="G63" s="1030"/>
      <c r="H63" s="1030"/>
      <c r="I63" s="1030"/>
      <c r="J63" s="1030"/>
      <c r="K63" s="1030"/>
      <c r="L63" s="1030"/>
      <c r="M63" s="1030"/>
      <c r="N63" s="1030"/>
      <c r="O63" s="1030"/>
      <c r="P63" s="1030"/>
      <c r="Q63" s="1030"/>
      <c r="R63" s="1030"/>
      <c r="S63" s="1030"/>
      <c r="T63" s="1030"/>
      <c r="U63" s="1030"/>
      <c r="V63" s="1030"/>
      <c r="W63" s="1031"/>
      <c r="X63" s="1032" t="s">
        <v>663</v>
      </c>
      <c r="Y63" s="1033"/>
      <c r="Z63" s="1033"/>
      <c r="AA63" s="1033"/>
      <c r="AB63" s="1033"/>
      <c r="AC63" s="1034"/>
      <c r="AD63" s="1032" t="s">
        <v>663</v>
      </c>
      <c r="AE63" s="1033"/>
      <c r="AF63" s="1033"/>
      <c r="AG63" s="1033"/>
      <c r="AH63" s="1033"/>
      <c r="AI63" s="1034"/>
      <c r="AJ63" s="1035">
        <v>0</v>
      </c>
      <c r="AK63" s="1036"/>
      <c r="AL63" s="1036"/>
      <c r="AM63" s="1036"/>
      <c r="AN63" s="1036"/>
      <c r="AO63" s="1036"/>
      <c r="AP63" s="1036"/>
      <c r="AQ63" s="1037"/>
      <c r="AR63" s="988"/>
      <c r="AS63" s="989"/>
      <c r="AT63" s="989"/>
      <c r="AU63" s="989"/>
      <c r="AV63" s="989"/>
      <c r="AW63" s="989"/>
      <c r="AX63" s="989"/>
      <c r="AY63" s="989"/>
      <c r="AZ63" s="989"/>
      <c r="BA63" s="989"/>
      <c r="BB63" s="989"/>
      <c r="BC63" s="989"/>
      <c r="BD63" s="989"/>
      <c r="BE63" s="989"/>
      <c r="BF63" s="989"/>
      <c r="BG63" s="989"/>
      <c r="BH63" s="989"/>
      <c r="BI63" s="989"/>
      <c r="BJ63" s="989"/>
      <c r="BK63" s="989"/>
      <c r="BL63" s="989"/>
      <c r="BM63" s="989"/>
      <c r="BN63" s="989"/>
      <c r="BO63" s="989"/>
      <c r="BP63" s="990"/>
    </row>
    <row r="64" spans="1:68" ht="25.5" customHeight="1">
      <c r="A64" s="1026" t="s">
        <v>24</v>
      </c>
      <c r="B64" s="1027"/>
      <c r="C64" s="1028"/>
      <c r="D64" s="1029" t="s">
        <v>584</v>
      </c>
      <c r="E64" s="1030"/>
      <c r="F64" s="1030"/>
      <c r="G64" s="1030"/>
      <c r="H64" s="1030"/>
      <c r="I64" s="1030"/>
      <c r="J64" s="1030"/>
      <c r="K64" s="1030"/>
      <c r="L64" s="1030"/>
      <c r="M64" s="1030"/>
      <c r="N64" s="1030"/>
      <c r="O64" s="1030"/>
      <c r="P64" s="1030"/>
      <c r="Q64" s="1030"/>
      <c r="R64" s="1030"/>
      <c r="S64" s="1030"/>
      <c r="T64" s="1030"/>
      <c r="U64" s="1030"/>
      <c r="V64" s="1030"/>
      <c r="W64" s="1031"/>
      <c r="X64" s="1032" t="s">
        <v>663</v>
      </c>
      <c r="Y64" s="1033"/>
      <c r="Z64" s="1033"/>
      <c r="AA64" s="1033"/>
      <c r="AB64" s="1033"/>
      <c r="AC64" s="1034"/>
      <c r="AD64" s="1032" t="s">
        <v>663</v>
      </c>
      <c r="AE64" s="1033"/>
      <c r="AF64" s="1033"/>
      <c r="AG64" s="1033"/>
      <c r="AH64" s="1033"/>
      <c r="AI64" s="1034"/>
      <c r="AJ64" s="1035">
        <v>0</v>
      </c>
      <c r="AK64" s="1036"/>
      <c r="AL64" s="1036"/>
      <c r="AM64" s="1036"/>
      <c r="AN64" s="1036"/>
      <c r="AO64" s="1036"/>
      <c r="AP64" s="1036"/>
      <c r="AQ64" s="1037"/>
      <c r="AR64" s="988"/>
      <c r="AS64" s="989"/>
      <c r="AT64" s="989"/>
      <c r="AU64" s="989"/>
      <c r="AV64" s="989"/>
      <c r="AW64" s="989"/>
      <c r="AX64" s="989"/>
      <c r="AY64" s="989"/>
      <c r="AZ64" s="989"/>
      <c r="BA64" s="989"/>
      <c r="BB64" s="989"/>
      <c r="BC64" s="989"/>
      <c r="BD64" s="989"/>
      <c r="BE64" s="989"/>
      <c r="BF64" s="989"/>
      <c r="BG64" s="989"/>
      <c r="BH64" s="989"/>
      <c r="BI64" s="989"/>
      <c r="BJ64" s="989"/>
      <c r="BK64" s="989"/>
      <c r="BL64" s="989"/>
      <c r="BM64" s="989"/>
      <c r="BN64" s="989"/>
      <c r="BO64" s="989"/>
      <c r="BP64" s="990"/>
    </row>
    <row r="65" spans="1:68" ht="25.5" customHeight="1">
      <c r="A65" s="1026" t="s">
        <v>370</v>
      </c>
      <c r="B65" s="1027"/>
      <c r="C65" s="1028"/>
      <c r="D65" s="1029" t="s">
        <v>660</v>
      </c>
      <c r="E65" s="1030"/>
      <c r="F65" s="1030"/>
      <c r="G65" s="1030"/>
      <c r="H65" s="1030"/>
      <c r="I65" s="1030"/>
      <c r="J65" s="1030"/>
      <c r="K65" s="1030"/>
      <c r="L65" s="1030"/>
      <c r="M65" s="1030"/>
      <c r="N65" s="1030"/>
      <c r="O65" s="1030"/>
      <c r="P65" s="1030"/>
      <c r="Q65" s="1030"/>
      <c r="R65" s="1030"/>
      <c r="S65" s="1030"/>
      <c r="T65" s="1030"/>
      <c r="U65" s="1030"/>
      <c r="V65" s="1030"/>
      <c r="W65" s="1031"/>
      <c r="X65" s="1032" t="s">
        <v>663</v>
      </c>
      <c r="Y65" s="1033"/>
      <c r="Z65" s="1033"/>
      <c r="AA65" s="1033"/>
      <c r="AB65" s="1033"/>
      <c r="AC65" s="1034"/>
      <c r="AD65" s="1032" t="s">
        <v>663</v>
      </c>
      <c r="AE65" s="1033"/>
      <c r="AF65" s="1033"/>
      <c r="AG65" s="1033"/>
      <c r="AH65" s="1033"/>
      <c r="AI65" s="1034"/>
      <c r="AJ65" s="1035">
        <v>0</v>
      </c>
      <c r="AK65" s="1036"/>
      <c r="AL65" s="1036"/>
      <c r="AM65" s="1036"/>
      <c r="AN65" s="1036"/>
      <c r="AO65" s="1036"/>
      <c r="AP65" s="1036"/>
      <c r="AQ65" s="1037"/>
      <c r="AR65" s="988"/>
      <c r="AS65" s="989"/>
      <c r="AT65" s="989"/>
      <c r="AU65" s="989"/>
      <c r="AV65" s="989"/>
      <c r="AW65" s="989"/>
      <c r="AX65" s="989"/>
      <c r="AY65" s="989"/>
      <c r="AZ65" s="989"/>
      <c r="BA65" s="989"/>
      <c r="BB65" s="989"/>
      <c r="BC65" s="989"/>
      <c r="BD65" s="989"/>
      <c r="BE65" s="989"/>
      <c r="BF65" s="989"/>
      <c r="BG65" s="989"/>
      <c r="BH65" s="989"/>
      <c r="BI65" s="989"/>
      <c r="BJ65" s="989"/>
      <c r="BK65" s="989"/>
      <c r="BL65" s="989"/>
      <c r="BM65" s="989"/>
      <c r="BN65" s="989"/>
      <c r="BO65" s="989"/>
      <c r="BP65" s="990"/>
    </row>
    <row r="66" spans="1:68" ht="12.75">
      <c r="A66" s="1026" t="s">
        <v>391</v>
      </c>
      <c r="B66" s="1027"/>
      <c r="C66" s="1028"/>
      <c r="D66" s="1029" t="s">
        <v>661</v>
      </c>
      <c r="E66" s="1030"/>
      <c r="F66" s="1030"/>
      <c r="G66" s="1030"/>
      <c r="H66" s="1030"/>
      <c r="I66" s="1030"/>
      <c r="J66" s="1030"/>
      <c r="K66" s="1030"/>
      <c r="L66" s="1030"/>
      <c r="M66" s="1030"/>
      <c r="N66" s="1030"/>
      <c r="O66" s="1030"/>
      <c r="P66" s="1030"/>
      <c r="Q66" s="1030"/>
      <c r="R66" s="1030"/>
      <c r="S66" s="1030"/>
      <c r="T66" s="1030"/>
      <c r="U66" s="1030"/>
      <c r="V66" s="1030"/>
      <c r="W66" s="1031"/>
      <c r="X66" s="1032" t="s">
        <v>663</v>
      </c>
      <c r="Y66" s="1033"/>
      <c r="Z66" s="1033"/>
      <c r="AA66" s="1033"/>
      <c r="AB66" s="1033"/>
      <c r="AC66" s="1034"/>
      <c r="AD66" s="1032" t="s">
        <v>663</v>
      </c>
      <c r="AE66" s="1033"/>
      <c r="AF66" s="1033"/>
      <c r="AG66" s="1033"/>
      <c r="AH66" s="1033"/>
      <c r="AI66" s="1034"/>
      <c r="AJ66" s="1035">
        <v>0</v>
      </c>
      <c r="AK66" s="1036"/>
      <c r="AL66" s="1036"/>
      <c r="AM66" s="1036"/>
      <c r="AN66" s="1036"/>
      <c r="AO66" s="1036"/>
      <c r="AP66" s="1036"/>
      <c r="AQ66" s="1037"/>
      <c r="AR66" s="988"/>
      <c r="AS66" s="989"/>
      <c r="AT66" s="989"/>
      <c r="AU66" s="989"/>
      <c r="AV66" s="989"/>
      <c r="AW66" s="989"/>
      <c r="AX66" s="989"/>
      <c r="AY66" s="989"/>
      <c r="AZ66" s="989"/>
      <c r="BA66" s="989"/>
      <c r="BB66" s="989"/>
      <c r="BC66" s="989"/>
      <c r="BD66" s="989"/>
      <c r="BE66" s="989"/>
      <c r="BF66" s="989"/>
      <c r="BG66" s="989"/>
      <c r="BH66" s="989"/>
      <c r="BI66" s="989"/>
      <c r="BJ66" s="989"/>
      <c r="BK66" s="989"/>
      <c r="BL66" s="989"/>
      <c r="BM66" s="989"/>
      <c r="BN66" s="989"/>
      <c r="BO66" s="989"/>
      <c r="BP66" s="990"/>
    </row>
    <row r="67" spans="1:68" ht="12.75">
      <c r="A67" s="410"/>
      <c r="B67" s="410"/>
      <c r="C67" s="410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3"/>
      <c r="AK67" s="413"/>
      <c r="AL67" s="413"/>
      <c r="AM67" s="413"/>
      <c r="AN67" s="413"/>
      <c r="AO67" s="413"/>
      <c r="AP67" s="413"/>
      <c r="AQ67" s="413"/>
      <c r="AR67" s="414"/>
      <c r="AS67" s="414"/>
      <c r="AT67" s="414"/>
      <c r="AU67" s="414"/>
      <c r="AV67" s="414"/>
      <c r="AW67" s="414"/>
      <c r="AX67" s="414"/>
      <c r="AY67" s="414"/>
      <c r="AZ67" s="414"/>
      <c r="BA67" s="414"/>
      <c r="BB67" s="414"/>
      <c r="BC67" s="414"/>
      <c r="BD67" s="414"/>
      <c r="BE67" s="414"/>
      <c r="BF67" s="414"/>
      <c r="BG67" s="414"/>
      <c r="BH67" s="414"/>
      <c r="BI67" s="414"/>
      <c r="BJ67" s="414"/>
      <c r="BK67" s="414"/>
      <c r="BL67" s="414"/>
      <c r="BM67" s="414"/>
      <c r="BN67" s="414"/>
      <c r="BO67" s="414"/>
      <c r="BP67" s="414"/>
    </row>
    <row r="68" spans="1:68" ht="12.75">
      <c r="A68" s="410"/>
      <c r="B68" s="410"/>
      <c r="C68" s="410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3"/>
      <c r="AK68" s="413"/>
      <c r="AL68" s="413"/>
      <c r="AM68" s="413"/>
      <c r="AN68" s="413"/>
      <c r="AO68" s="413"/>
      <c r="AP68" s="413"/>
      <c r="AQ68" s="413"/>
      <c r="AR68" s="414"/>
      <c r="AS68" s="414"/>
      <c r="AT68" s="414"/>
      <c r="AU68" s="414"/>
      <c r="AV68" s="414"/>
      <c r="AW68" s="414"/>
      <c r="AX68" s="414"/>
      <c r="AY68" s="414"/>
      <c r="AZ68" s="414"/>
      <c r="BA68" s="414"/>
      <c r="BB68" s="414"/>
      <c r="BC68" s="414"/>
      <c r="BD68" s="414"/>
      <c r="BE68" s="414"/>
      <c r="BF68" s="414"/>
      <c r="BG68" s="414"/>
      <c r="BH68" s="414"/>
      <c r="BI68" s="414"/>
      <c r="BJ68" s="414"/>
      <c r="BK68" s="414"/>
      <c r="BL68" s="414"/>
      <c r="BM68" s="414"/>
      <c r="BN68" s="414"/>
      <c r="BO68" s="414"/>
      <c r="BP68" s="414"/>
    </row>
    <row r="69" spans="1:4" ht="12.75">
      <c r="A69" s="438" t="s">
        <v>700</v>
      </c>
      <c r="B69" s="404"/>
      <c r="C69" s="404"/>
      <c r="D69" s="404"/>
    </row>
    <row r="70" spans="1:68" ht="12.75">
      <c r="A70" s="1022" t="s">
        <v>210</v>
      </c>
      <c r="B70" s="1022"/>
      <c r="C70" s="1022"/>
      <c r="D70" s="1022" t="s">
        <v>347</v>
      </c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3" t="s">
        <v>346</v>
      </c>
      <c r="Y70" s="1024"/>
      <c r="Z70" s="1024"/>
      <c r="AA70" s="1024"/>
      <c r="AB70" s="1024"/>
      <c r="AC70" s="1024"/>
      <c r="AD70" s="1024"/>
      <c r="AE70" s="1024"/>
      <c r="AF70" s="1024"/>
      <c r="AG70" s="1024"/>
      <c r="AH70" s="1024"/>
      <c r="AI70" s="1025"/>
      <c r="AJ70" s="1022" t="s">
        <v>324</v>
      </c>
      <c r="AK70" s="1022"/>
      <c r="AL70" s="1022"/>
      <c r="AM70" s="1022"/>
      <c r="AN70" s="1022"/>
      <c r="AO70" s="1022"/>
      <c r="AP70" s="1022"/>
      <c r="AQ70" s="1022"/>
      <c r="AR70" s="1023" t="s">
        <v>345</v>
      </c>
      <c r="AS70" s="1024"/>
      <c r="AT70" s="1024"/>
      <c r="AU70" s="1024"/>
      <c r="AV70" s="1024"/>
      <c r="AW70" s="1024"/>
      <c r="AX70" s="1024"/>
      <c r="AY70" s="1024"/>
      <c r="AZ70" s="1024"/>
      <c r="BA70" s="1024"/>
      <c r="BB70" s="1024"/>
      <c r="BC70" s="1024"/>
      <c r="BD70" s="1024"/>
      <c r="BE70" s="1024"/>
      <c r="BF70" s="1024"/>
      <c r="BG70" s="1024"/>
      <c r="BH70" s="1024"/>
      <c r="BI70" s="1024"/>
      <c r="BJ70" s="1024"/>
      <c r="BK70" s="1024"/>
      <c r="BL70" s="1024"/>
      <c r="BM70" s="1024"/>
      <c r="BN70" s="1024"/>
      <c r="BO70" s="1024"/>
      <c r="BP70" s="1025"/>
    </row>
    <row r="71" spans="1:68" ht="12.75">
      <c r="A71" s="1020"/>
      <c r="B71" s="1020"/>
      <c r="C71" s="1020"/>
      <c r="D71" s="1020" t="s">
        <v>344</v>
      </c>
      <c r="E71" s="1020"/>
      <c r="F71" s="1020"/>
      <c r="G71" s="1020"/>
      <c r="H71" s="1020"/>
      <c r="I71" s="1020"/>
      <c r="J71" s="1020"/>
      <c r="K71" s="1020"/>
      <c r="L71" s="1020"/>
      <c r="M71" s="1020"/>
      <c r="N71" s="1020"/>
      <c r="O71" s="1020"/>
      <c r="P71" s="1020"/>
      <c r="Q71" s="1020"/>
      <c r="R71" s="1020"/>
      <c r="S71" s="1020"/>
      <c r="T71" s="1020"/>
      <c r="U71" s="1020"/>
      <c r="V71" s="1020"/>
      <c r="W71" s="1020"/>
      <c r="X71" s="1013"/>
      <c r="Y71" s="1014"/>
      <c r="Z71" s="1014"/>
      <c r="AA71" s="1014"/>
      <c r="AB71" s="1014"/>
      <c r="AC71" s="1014"/>
      <c r="AD71" s="1014"/>
      <c r="AE71" s="1014"/>
      <c r="AF71" s="1014"/>
      <c r="AG71" s="1014"/>
      <c r="AH71" s="1014"/>
      <c r="AI71" s="1015"/>
      <c r="AJ71" s="1020" t="s">
        <v>343</v>
      </c>
      <c r="AK71" s="1020"/>
      <c r="AL71" s="1020"/>
      <c r="AM71" s="1020"/>
      <c r="AN71" s="1020"/>
      <c r="AO71" s="1020"/>
      <c r="AP71" s="1020"/>
      <c r="AQ71" s="1020"/>
      <c r="AR71" s="1013"/>
      <c r="AS71" s="1014"/>
      <c r="AT71" s="1014"/>
      <c r="AU71" s="1014"/>
      <c r="AV71" s="1014"/>
      <c r="AW71" s="1014"/>
      <c r="AX71" s="1014"/>
      <c r="AY71" s="1014"/>
      <c r="AZ71" s="1014"/>
      <c r="BA71" s="1014"/>
      <c r="BB71" s="1014"/>
      <c r="BC71" s="1014"/>
      <c r="BD71" s="1014"/>
      <c r="BE71" s="1014"/>
      <c r="BF71" s="1014"/>
      <c r="BG71" s="1014"/>
      <c r="BH71" s="1014"/>
      <c r="BI71" s="1014"/>
      <c r="BJ71" s="1014"/>
      <c r="BK71" s="1014"/>
      <c r="BL71" s="1014"/>
      <c r="BM71" s="1014"/>
      <c r="BN71" s="1014"/>
      <c r="BO71" s="1014"/>
      <c r="BP71" s="1015"/>
    </row>
    <row r="72" spans="1:68" ht="12.75">
      <c r="A72" s="1020"/>
      <c r="B72" s="1020"/>
      <c r="C72" s="1020"/>
      <c r="D72" s="1020" t="s">
        <v>342</v>
      </c>
      <c r="E72" s="1020"/>
      <c r="F72" s="1020"/>
      <c r="G72" s="1020"/>
      <c r="H72" s="1020"/>
      <c r="I72" s="1020"/>
      <c r="J72" s="1020"/>
      <c r="K72" s="1020"/>
      <c r="L72" s="1020"/>
      <c r="M72" s="1020"/>
      <c r="N72" s="1020"/>
      <c r="O72" s="1020"/>
      <c r="P72" s="1020"/>
      <c r="Q72" s="1020"/>
      <c r="R72" s="1020"/>
      <c r="S72" s="1020"/>
      <c r="T72" s="1020"/>
      <c r="U72" s="1020"/>
      <c r="V72" s="1020"/>
      <c r="W72" s="1020"/>
      <c r="X72" s="1017"/>
      <c r="Y72" s="1018"/>
      <c r="Z72" s="1018"/>
      <c r="AA72" s="1018"/>
      <c r="AB72" s="1018"/>
      <c r="AC72" s="1018"/>
      <c r="AD72" s="1018"/>
      <c r="AE72" s="1018"/>
      <c r="AF72" s="1018"/>
      <c r="AG72" s="1018"/>
      <c r="AH72" s="1018"/>
      <c r="AI72" s="1019"/>
      <c r="AJ72" s="1020" t="s">
        <v>341</v>
      </c>
      <c r="AK72" s="1020"/>
      <c r="AL72" s="1020"/>
      <c r="AM72" s="1020"/>
      <c r="AN72" s="1020"/>
      <c r="AO72" s="1020"/>
      <c r="AP72" s="1020"/>
      <c r="AQ72" s="1020"/>
      <c r="AR72" s="1013"/>
      <c r="AS72" s="1014"/>
      <c r="AT72" s="1014"/>
      <c r="AU72" s="1014"/>
      <c r="AV72" s="1014"/>
      <c r="AW72" s="1014"/>
      <c r="AX72" s="1014"/>
      <c r="AY72" s="1014"/>
      <c r="AZ72" s="1014"/>
      <c r="BA72" s="1014"/>
      <c r="BB72" s="1014"/>
      <c r="BC72" s="1014"/>
      <c r="BD72" s="1014"/>
      <c r="BE72" s="1014"/>
      <c r="BF72" s="1014"/>
      <c r="BG72" s="1014"/>
      <c r="BH72" s="1014"/>
      <c r="BI72" s="1014"/>
      <c r="BJ72" s="1014"/>
      <c r="BK72" s="1014"/>
      <c r="BL72" s="1014"/>
      <c r="BM72" s="1014"/>
      <c r="BN72" s="1014"/>
      <c r="BO72" s="1014"/>
      <c r="BP72" s="1015"/>
    </row>
    <row r="73" spans="1:68" ht="12.75">
      <c r="A73" s="1020"/>
      <c r="B73" s="1020"/>
      <c r="C73" s="1020"/>
      <c r="D73" s="1020" t="s">
        <v>340</v>
      </c>
      <c r="E73" s="1020"/>
      <c r="F73" s="1020"/>
      <c r="G73" s="1020"/>
      <c r="H73" s="1020"/>
      <c r="I73" s="1020"/>
      <c r="J73" s="1020"/>
      <c r="K73" s="1020"/>
      <c r="L73" s="1020"/>
      <c r="M73" s="1020"/>
      <c r="N73" s="1020"/>
      <c r="O73" s="1020"/>
      <c r="P73" s="1020"/>
      <c r="Q73" s="1020"/>
      <c r="R73" s="1020"/>
      <c r="S73" s="1020"/>
      <c r="T73" s="1020"/>
      <c r="U73" s="1020"/>
      <c r="V73" s="1020"/>
      <c r="W73" s="1020"/>
      <c r="X73" s="1020" t="s">
        <v>339</v>
      </c>
      <c r="Y73" s="1020"/>
      <c r="Z73" s="1020"/>
      <c r="AA73" s="1020"/>
      <c r="AB73" s="1020"/>
      <c r="AC73" s="1020"/>
      <c r="AD73" s="1021" t="s">
        <v>338</v>
      </c>
      <c r="AE73" s="1021"/>
      <c r="AF73" s="1021"/>
      <c r="AG73" s="1021"/>
      <c r="AH73" s="1021"/>
      <c r="AI73" s="1021"/>
      <c r="AJ73" s="1020" t="s">
        <v>337</v>
      </c>
      <c r="AK73" s="1020"/>
      <c r="AL73" s="1020"/>
      <c r="AM73" s="1020"/>
      <c r="AN73" s="1020"/>
      <c r="AO73" s="1020"/>
      <c r="AP73" s="1020"/>
      <c r="AQ73" s="1020"/>
      <c r="AR73" s="1013"/>
      <c r="AS73" s="1014"/>
      <c r="AT73" s="1014"/>
      <c r="AU73" s="1014"/>
      <c r="AV73" s="1014"/>
      <c r="AW73" s="1014"/>
      <c r="AX73" s="1014"/>
      <c r="AY73" s="1014"/>
      <c r="AZ73" s="1014"/>
      <c r="BA73" s="1014"/>
      <c r="BB73" s="1014"/>
      <c r="BC73" s="1014"/>
      <c r="BD73" s="1014"/>
      <c r="BE73" s="1014"/>
      <c r="BF73" s="1014"/>
      <c r="BG73" s="1014"/>
      <c r="BH73" s="1014"/>
      <c r="BI73" s="1014"/>
      <c r="BJ73" s="1014"/>
      <c r="BK73" s="1014"/>
      <c r="BL73" s="1014"/>
      <c r="BM73" s="1014"/>
      <c r="BN73" s="1014"/>
      <c r="BO73" s="1014"/>
      <c r="BP73" s="1015"/>
    </row>
    <row r="74" spans="1:68" ht="12.75">
      <c r="A74" s="1016"/>
      <c r="B74" s="1016"/>
      <c r="C74" s="1016"/>
      <c r="D74" s="1016" t="s">
        <v>336</v>
      </c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 t="s">
        <v>335</v>
      </c>
      <c r="Y74" s="1016"/>
      <c r="Z74" s="1016"/>
      <c r="AA74" s="1016"/>
      <c r="AB74" s="1016"/>
      <c r="AC74" s="1016"/>
      <c r="AD74" s="1016" t="s">
        <v>335</v>
      </c>
      <c r="AE74" s="1016"/>
      <c r="AF74" s="1016"/>
      <c r="AG74" s="1016"/>
      <c r="AH74" s="1016"/>
      <c r="AI74" s="1016"/>
      <c r="AJ74" s="1016"/>
      <c r="AK74" s="1016"/>
      <c r="AL74" s="1016"/>
      <c r="AM74" s="1016"/>
      <c r="AN74" s="1016"/>
      <c r="AO74" s="1016"/>
      <c r="AP74" s="1016"/>
      <c r="AQ74" s="1016"/>
      <c r="AR74" s="1017"/>
      <c r="AS74" s="1018"/>
      <c r="AT74" s="1018"/>
      <c r="AU74" s="1018"/>
      <c r="AV74" s="1018"/>
      <c r="AW74" s="1018"/>
      <c r="AX74" s="1018"/>
      <c r="AY74" s="1018"/>
      <c r="AZ74" s="1018"/>
      <c r="BA74" s="1018"/>
      <c r="BB74" s="1018"/>
      <c r="BC74" s="1018"/>
      <c r="BD74" s="1018"/>
      <c r="BE74" s="1018"/>
      <c r="BF74" s="1018"/>
      <c r="BG74" s="1018"/>
      <c r="BH74" s="1018"/>
      <c r="BI74" s="1018"/>
      <c r="BJ74" s="1018"/>
      <c r="BK74" s="1018"/>
      <c r="BL74" s="1018"/>
      <c r="BM74" s="1018"/>
      <c r="BN74" s="1018"/>
      <c r="BO74" s="1018"/>
      <c r="BP74" s="1019"/>
    </row>
    <row r="75" spans="1:68" ht="12.75">
      <c r="A75" s="1009">
        <v>1</v>
      </c>
      <c r="B75" s="1009"/>
      <c r="C75" s="1009"/>
      <c r="D75" s="1009">
        <v>2</v>
      </c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>
        <v>3</v>
      </c>
      <c r="Y75" s="1009"/>
      <c r="Z75" s="1009"/>
      <c r="AA75" s="1009"/>
      <c r="AB75" s="1009"/>
      <c r="AC75" s="1009"/>
      <c r="AD75" s="1009">
        <v>4</v>
      </c>
      <c r="AE75" s="1009"/>
      <c r="AF75" s="1009"/>
      <c r="AG75" s="1009"/>
      <c r="AH75" s="1009"/>
      <c r="AI75" s="1009"/>
      <c r="AJ75" s="1009">
        <v>5</v>
      </c>
      <c r="AK75" s="1009"/>
      <c r="AL75" s="1009"/>
      <c r="AM75" s="1009"/>
      <c r="AN75" s="1009"/>
      <c r="AO75" s="1009"/>
      <c r="AP75" s="1009"/>
      <c r="AQ75" s="1009"/>
      <c r="AR75" s="1010">
        <v>6</v>
      </c>
      <c r="AS75" s="1011"/>
      <c r="AT75" s="1011"/>
      <c r="AU75" s="1011"/>
      <c r="AV75" s="1011"/>
      <c r="AW75" s="1011"/>
      <c r="AX75" s="1011"/>
      <c r="AY75" s="1011"/>
      <c r="AZ75" s="1011"/>
      <c r="BA75" s="1011"/>
      <c r="BB75" s="1011"/>
      <c r="BC75" s="1011"/>
      <c r="BD75" s="1011"/>
      <c r="BE75" s="1011"/>
      <c r="BF75" s="1011"/>
      <c r="BG75" s="1011"/>
      <c r="BH75" s="1011"/>
      <c r="BI75" s="1011"/>
      <c r="BJ75" s="1011"/>
      <c r="BK75" s="1011"/>
      <c r="BL75" s="1011"/>
      <c r="BM75" s="1011"/>
      <c r="BN75" s="1011"/>
      <c r="BO75" s="1011"/>
      <c r="BP75" s="1012"/>
    </row>
    <row r="76" spans="1:68" ht="12.75" customHeight="1">
      <c r="A76" s="994" t="s">
        <v>417</v>
      </c>
      <c r="B76" s="995"/>
      <c r="C76" s="996"/>
      <c r="D76" s="997" t="s">
        <v>678</v>
      </c>
      <c r="E76" s="998"/>
      <c r="F76" s="998"/>
      <c r="G76" s="998"/>
      <c r="H76" s="998"/>
      <c r="I76" s="998"/>
      <c r="J76" s="998"/>
      <c r="K76" s="998"/>
      <c r="L76" s="998"/>
      <c r="M76" s="998"/>
      <c r="N76" s="998"/>
      <c r="O76" s="998"/>
      <c r="P76" s="998"/>
      <c r="Q76" s="998"/>
      <c r="R76" s="998"/>
      <c r="S76" s="998"/>
      <c r="T76" s="998"/>
      <c r="U76" s="998"/>
      <c r="V76" s="998"/>
      <c r="W76" s="999"/>
      <c r="X76" s="1000"/>
      <c r="Y76" s="1001"/>
      <c r="Z76" s="1001"/>
      <c r="AA76" s="1001"/>
      <c r="AB76" s="1001"/>
      <c r="AC76" s="1002"/>
      <c r="AD76" s="1000"/>
      <c r="AE76" s="1001"/>
      <c r="AF76" s="1001"/>
      <c r="AG76" s="1001"/>
      <c r="AH76" s="1001"/>
      <c r="AI76" s="1002"/>
      <c r="AJ76" s="1003"/>
      <c r="AK76" s="1004"/>
      <c r="AL76" s="1004"/>
      <c r="AM76" s="1004"/>
      <c r="AN76" s="1004"/>
      <c r="AO76" s="1004"/>
      <c r="AP76" s="1004"/>
      <c r="AQ76" s="1005"/>
      <c r="AR76" s="1006"/>
      <c r="AS76" s="1007"/>
      <c r="AT76" s="1007"/>
      <c r="AU76" s="1007"/>
      <c r="AV76" s="1007"/>
      <c r="AW76" s="1007"/>
      <c r="AX76" s="1007"/>
      <c r="AY76" s="1007"/>
      <c r="AZ76" s="1007"/>
      <c r="BA76" s="1007"/>
      <c r="BB76" s="1007"/>
      <c r="BC76" s="1007"/>
      <c r="BD76" s="1007"/>
      <c r="BE76" s="1007"/>
      <c r="BF76" s="1007"/>
      <c r="BG76" s="1007"/>
      <c r="BH76" s="1007"/>
      <c r="BI76" s="1007"/>
      <c r="BJ76" s="1007"/>
      <c r="BK76" s="1007"/>
      <c r="BL76" s="1007"/>
      <c r="BM76" s="1007"/>
      <c r="BN76" s="1007"/>
      <c r="BO76" s="1007"/>
      <c r="BP76" s="1008"/>
    </row>
    <row r="77" spans="1:68" ht="12.75" customHeight="1">
      <c r="A77" s="979" t="s">
        <v>13</v>
      </c>
      <c r="B77" s="980"/>
      <c r="C77" s="981"/>
      <c r="D77" s="982" t="s">
        <v>627</v>
      </c>
      <c r="E77" s="983"/>
      <c r="F77" s="983"/>
      <c r="G77" s="983"/>
      <c r="H77" s="983"/>
      <c r="I77" s="983"/>
      <c r="J77" s="983"/>
      <c r="K77" s="983"/>
      <c r="L77" s="983"/>
      <c r="M77" s="983"/>
      <c r="N77" s="983"/>
      <c r="O77" s="983"/>
      <c r="P77" s="983"/>
      <c r="Q77" s="983"/>
      <c r="R77" s="983"/>
      <c r="S77" s="983"/>
      <c r="T77" s="983"/>
      <c r="U77" s="983"/>
      <c r="V77" s="983"/>
      <c r="W77" s="984"/>
      <c r="X77" s="991" t="s">
        <v>605</v>
      </c>
      <c r="Y77" s="992"/>
      <c r="Z77" s="992"/>
      <c r="AA77" s="992"/>
      <c r="AB77" s="992"/>
      <c r="AC77" s="993"/>
      <c r="AD77" s="991" t="s">
        <v>703</v>
      </c>
      <c r="AE77" s="992"/>
      <c r="AF77" s="992"/>
      <c r="AG77" s="992"/>
      <c r="AH77" s="992"/>
      <c r="AI77" s="993"/>
      <c r="AJ77" s="985">
        <v>0</v>
      </c>
      <c r="AK77" s="986"/>
      <c r="AL77" s="986"/>
      <c r="AM77" s="986"/>
      <c r="AN77" s="986"/>
      <c r="AO77" s="986"/>
      <c r="AP77" s="986"/>
      <c r="AQ77" s="987"/>
      <c r="AR77" s="982"/>
      <c r="AS77" s="983"/>
      <c r="AT77" s="983"/>
      <c r="AU77" s="983"/>
      <c r="AV77" s="983"/>
      <c r="AW77" s="983"/>
      <c r="AX77" s="983"/>
      <c r="AY77" s="983"/>
      <c r="AZ77" s="983"/>
      <c r="BA77" s="983"/>
      <c r="BB77" s="983"/>
      <c r="BC77" s="983"/>
      <c r="BD77" s="983"/>
      <c r="BE77" s="983"/>
      <c r="BF77" s="983"/>
      <c r="BG77" s="983"/>
      <c r="BH77" s="983"/>
      <c r="BI77" s="983"/>
      <c r="BJ77" s="983"/>
      <c r="BK77" s="983"/>
      <c r="BL77" s="983"/>
      <c r="BM77" s="983"/>
      <c r="BN77" s="983"/>
      <c r="BO77" s="983"/>
      <c r="BP77" s="984"/>
    </row>
    <row r="78" spans="1:68" ht="12.75" customHeight="1">
      <c r="A78" s="979" t="s">
        <v>17</v>
      </c>
      <c r="B78" s="980"/>
      <c r="C78" s="981"/>
      <c r="D78" s="982" t="s">
        <v>599</v>
      </c>
      <c r="E78" s="983"/>
      <c r="F78" s="983"/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983"/>
      <c r="R78" s="983"/>
      <c r="S78" s="983"/>
      <c r="T78" s="983"/>
      <c r="U78" s="983"/>
      <c r="V78" s="983"/>
      <c r="W78" s="984"/>
      <c r="X78" s="979" t="s">
        <v>701</v>
      </c>
      <c r="Y78" s="980"/>
      <c r="Z78" s="980"/>
      <c r="AA78" s="980"/>
      <c r="AB78" s="980"/>
      <c r="AC78" s="981"/>
      <c r="AD78" s="979" t="s">
        <v>701</v>
      </c>
      <c r="AE78" s="980"/>
      <c r="AF78" s="980"/>
      <c r="AG78" s="980"/>
      <c r="AH78" s="980"/>
      <c r="AI78" s="981"/>
      <c r="AJ78" s="985">
        <v>0</v>
      </c>
      <c r="AK78" s="986"/>
      <c r="AL78" s="986"/>
      <c r="AM78" s="986"/>
      <c r="AN78" s="986"/>
      <c r="AO78" s="986"/>
      <c r="AP78" s="986"/>
      <c r="AQ78" s="987"/>
      <c r="AR78" s="982"/>
      <c r="AS78" s="983"/>
      <c r="AT78" s="983"/>
      <c r="AU78" s="983"/>
      <c r="AV78" s="983"/>
      <c r="AW78" s="983"/>
      <c r="AX78" s="983"/>
      <c r="AY78" s="983"/>
      <c r="AZ78" s="983"/>
      <c r="BA78" s="983"/>
      <c r="BB78" s="983"/>
      <c r="BC78" s="983"/>
      <c r="BD78" s="983"/>
      <c r="BE78" s="983"/>
      <c r="BF78" s="983"/>
      <c r="BG78" s="983"/>
      <c r="BH78" s="983"/>
      <c r="BI78" s="983"/>
      <c r="BJ78" s="983"/>
      <c r="BK78" s="983"/>
      <c r="BL78" s="983"/>
      <c r="BM78" s="983"/>
      <c r="BN78" s="983"/>
      <c r="BO78" s="983"/>
      <c r="BP78" s="984"/>
    </row>
    <row r="79" spans="1:68" ht="12.75" customHeight="1">
      <c r="A79" s="979" t="s">
        <v>18</v>
      </c>
      <c r="B79" s="980"/>
      <c r="C79" s="981"/>
      <c r="D79" s="982" t="s">
        <v>600</v>
      </c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3"/>
      <c r="S79" s="983"/>
      <c r="T79" s="983"/>
      <c r="U79" s="983"/>
      <c r="V79" s="983"/>
      <c r="W79" s="984"/>
      <c r="X79" s="979" t="s">
        <v>701</v>
      </c>
      <c r="Y79" s="980"/>
      <c r="Z79" s="980"/>
      <c r="AA79" s="980"/>
      <c r="AB79" s="980"/>
      <c r="AC79" s="981"/>
      <c r="AD79" s="979" t="s">
        <v>702</v>
      </c>
      <c r="AE79" s="980"/>
      <c r="AF79" s="980"/>
      <c r="AG79" s="980"/>
      <c r="AH79" s="980"/>
      <c r="AI79" s="981"/>
      <c r="AJ79" s="985">
        <v>0</v>
      </c>
      <c r="AK79" s="986"/>
      <c r="AL79" s="986"/>
      <c r="AM79" s="986"/>
      <c r="AN79" s="986"/>
      <c r="AO79" s="986"/>
      <c r="AP79" s="986"/>
      <c r="AQ79" s="987"/>
      <c r="AR79" s="988"/>
      <c r="AS79" s="989"/>
      <c r="AT79" s="989"/>
      <c r="AU79" s="989"/>
      <c r="AV79" s="989"/>
      <c r="AW79" s="989"/>
      <c r="AX79" s="989"/>
      <c r="AY79" s="989"/>
      <c r="AZ79" s="989"/>
      <c r="BA79" s="989"/>
      <c r="BB79" s="989"/>
      <c r="BC79" s="989"/>
      <c r="BD79" s="989"/>
      <c r="BE79" s="989"/>
      <c r="BF79" s="989"/>
      <c r="BG79" s="989"/>
      <c r="BH79" s="989"/>
      <c r="BI79" s="989"/>
      <c r="BJ79" s="989"/>
      <c r="BK79" s="989"/>
      <c r="BL79" s="989"/>
      <c r="BM79" s="989"/>
      <c r="BN79" s="989"/>
      <c r="BO79" s="989"/>
      <c r="BP79" s="990"/>
    </row>
    <row r="80" spans="1:68" ht="12.75" customHeight="1">
      <c r="A80" s="979" t="s">
        <v>19</v>
      </c>
      <c r="B80" s="980"/>
      <c r="C80" s="981"/>
      <c r="D80" s="982" t="s">
        <v>589</v>
      </c>
      <c r="E80" s="983"/>
      <c r="F80" s="983"/>
      <c r="G80" s="983"/>
      <c r="H80" s="983"/>
      <c r="I80" s="983"/>
      <c r="J80" s="983"/>
      <c r="K80" s="983"/>
      <c r="L80" s="983"/>
      <c r="M80" s="983"/>
      <c r="N80" s="983"/>
      <c r="O80" s="983"/>
      <c r="P80" s="983"/>
      <c r="Q80" s="983"/>
      <c r="R80" s="983"/>
      <c r="S80" s="983"/>
      <c r="T80" s="983"/>
      <c r="U80" s="983"/>
      <c r="V80" s="983"/>
      <c r="W80" s="984"/>
      <c r="X80" s="979" t="s">
        <v>702</v>
      </c>
      <c r="Y80" s="980"/>
      <c r="Z80" s="980"/>
      <c r="AA80" s="980"/>
      <c r="AB80" s="980"/>
      <c r="AC80" s="981"/>
      <c r="AD80" s="979" t="s">
        <v>662</v>
      </c>
      <c r="AE80" s="980"/>
      <c r="AF80" s="980"/>
      <c r="AG80" s="980"/>
      <c r="AH80" s="980"/>
      <c r="AI80" s="981"/>
      <c r="AJ80" s="985">
        <v>0</v>
      </c>
      <c r="AK80" s="986"/>
      <c r="AL80" s="986"/>
      <c r="AM80" s="986"/>
      <c r="AN80" s="986"/>
      <c r="AO80" s="986"/>
      <c r="AP80" s="986"/>
      <c r="AQ80" s="987"/>
      <c r="AR80" s="988"/>
      <c r="AS80" s="989"/>
      <c r="AT80" s="989"/>
      <c r="AU80" s="989"/>
      <c r="AV80" s="989"/>
      <c r="AW80" s="989"/>
      <c r="AX80" s="989"/>
      <c r="AY80" s="989"/>
      <c r="AZ80" s="989"/>
      <c r="BA80" s="989"/>
      <c r="BB80" s="989"/>
      <c r="BC80" s="989"/>
      <c r="BD80" s="989"/>
      <c r="BE80" s="989"/>
      <c r="BF80" s="989"/>
      <c r="BG80" s="989"/>
      <c r="BH80" s="989"/>
      <c r="BI80" s="989"/>
      <c r="BJ80" s="989"/>
      <c r="BK80" s="989"/>
      <c r="BL80" s="989"/>
      <c r="BM80" s="989"/>
      <c r="BN80" s="989"/>
      <c r="BO80" s="989"/>
      <c r="BP80" s="990"/>
    </row>
    <row r="81" spans="1:68" ht="12.75" customHeight="1">
      <c r="A81" s="979" t="s">
        <v>374</v>
      </c>
      <c r="B81" s="980"/>
      <c r="C81" s="981"/>
      <c r="D81" s="982" t="s">
        <v>372</v>
      </c>
      <c r="E81" s="983"/>
      <c r="F81" s="983"/>
      <c r="G81" s="983"/>
      <c r="H81" s="983"/>
      <c r="I81" s="983"/>
      <c r="J81" s="983"/>
      <c r="K81" s="983"/>
      <c r="L81" s="983"/>
      <c r="M81" s="983"/>
      <c r="N81" s="983"/>
      <c r="O81" s="983"/>
      <c r="P81" s="983"/>
      <c r="Q81" s="983"/>
      <c r="R81" s="983"/>
      <c r="S81" s="983"/>
      <c r="T81" s="983"/>
      <c r="U81" s="983"/>
      <c r="V81" s="983"/>
      <c r="W81" s="984"/>
      <c r="X81" s="979" t="s">
        <v>702</v>
      </c>
      <c r="Y81" s="980"/>
      <c r="Z81" s="980"/>
      <c r="AA81" s="980"/>
      <c r="AB81" s="980"/>
      <c r="AC81" s="981"/>
      <c r="AD81" s="979" t="s">
        <v>662</v>
      </c>
      <c r="AE81" s="980"/>
      <c r="AF81" s="980"/>
      <c r="AG81" s="980"/>
      <c r="AH81" s="980"/>
      <c r="AI81" s="981"/>
      <c r="AJ81" s="985">
        <v>0</v>
      </c>
      <c r="AK81" s="986"/>
      <c r="AL81" s="986"/>
      <c r="AM81" s="986"/>
      <c r="AN81" s="986"/>
      <c r="AO81" s="986"/>
      <c r="AP81" s="986"/>
      <c r="AQ81" s="987"/>
      <c r="AR81" s="988"/>
      <c r="AS81" s="989"/>
      <c r="AT81" s="989"/>
      <c r="AU81" s="989"/>
      <c r="AV81" s="989"/>
      <c r="AW81" s="989"/>
      <c r="AX81" s="989"/>
      <c r="AY81" s="989"/>
      <c r="AZ81" s="989"/>
      <c r="BA81" s="989"/>
      <c r="BB81" s="989"/>
      <c r="BC81" s="989"/>
      <c r="BD81" s="989"/>
      <c r="BE81" s="989"/>
      <c r="BF81" s="989"/>
      <c r="BG81" s="989"/>
      <c r="BH81" s="989"/>
      <c r="BI81" s="989"/>
      <c r="BJ81" s="989"/>
      <c r="BK81" s="989"/>
      <c r="BL81" s="989"/>
      <c r="BM81" s="989"/>
      <c r="BN81" s="989"/>
      <c r="BO81" s="989"/>
      <c r="BP81" s="990"/>
    </row>
    <row r="82" spans="1:68" ht="12.75">
      <c r="A82" s="410"/>
      <c r="B82" s="410"/>
      <c r="C82" s="410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2"/>
      <c r="Y82" s="412"/>
      <c r="Z82" s="412"/>
      <c r="AA82" s="412"/>
      <c r="AB82" s="412"/>
      <c r="AC82" s="412"/>
      <c r="AD82" s="412"/>
      <c r="AE82" s="412"/>
      <c r="AF82" s="412"/>
      <c r="AG82" s="412"/>
      <c r="AH82" s="412"/>
      <c r="AI82" s="412"/>
      <c r="AJ82" s="413"/>
      <c r="AK82" s="413"/>
      <c r="AL82" s="413"/>
      <c r="AM82" s="413"/>
      <c r="AN82" s="413"/>
      <c r="AO82" s="413"/>
      <c r="AP82" s="413"/>
      <c r="AQ82" s="413"/>
      <c r="AR82" s="414"/>
      <c r="AS82" s="414"/>
      <c r="AT82" s="414"/>
      <c r="AU82" s="414"/>
      <c r="AV82" s="414"/>
      <c r="AW82" s="414"/>
      <c r="AX82" s="414"/>
      <c r="AY82" s="414"/>
      <c r="AZ82" s="414"/>
      <c r="BA82" s="414"/>
      <c r="BB82" s="414"/>
      <c r="BC82" s="414"/>
      <c r="BD82" s="414"/>
      <c r="BE82" s="414"/>
      <c r="BF82" s="414"/>
      <c r="BG82" s="414"/>
      <c r="BH82" s="414"/>
      <c r="BI82" s="414"/>
      <c r="BJ82" s="414"/>
      <c r="BK82" s="414"/>
      <c r="BL82" s="414"/>
      <c r="BM82" s="414"/>
      <c r="BN82" s="414"/>
      <c r="BO82" s="414"/>
      <c r="BP82" s="414"/>
    </row>
    <row r="83" spans="1:68" ht="12.75">
      <c r="A83" s="1070" t="s">
        <v>706</v>
      </c>
      <c r="B83" s="1070"/>
      <c r="C83" s="1070"/>
      <c r="D83" s="1070"/>
      <c r="E83" s="1070"/>
      <c r="F83" s="1070"/>
      <c r="G83" s="1070"/>
      <c r="H83" s="1070"/>
      <c r="I83" s="1070"/>
      <c r="J83" s="1070"/>
      <c r="K83" s="1070"/>
      <c r="L83" s="1070"/>
      <c r="M83" s="1070"/>
      <c r="N83" s="1070"/>
      <c r="O83" s="1070"/>
      <c r="P83" s="1070"/>
      <c r="Q83" s="1070"/>
      <c r="R83" s="1070"/>
      <c r="S83" s="1070"/>
      <c r="T83" s="1070"/>
      <c r="U83" s="1070"/>
      <c r="V83" s="1070"/>
      <c r="W83" s="1070"/>
      <c r="X83" s="1070"/>
      <c r="Y83" s="1070"/>
      <c r="Z83" s="1070"/>
      <c r="AA83" s="1070"/>
      <c r="AB83" s="1070"/>
      <c r="AC83" s="1070"/>
      <c r="AD83" s="1070"/>
      <c r="AE83" s="1070"/>
      <c r="AF83" s="1070"/>
      <c r="AG83" s="1070"/>
      <c r="AH83" s="1070"/>
      <c r="AI83" s="1070"/>
      <c r="AJ83" s="1070"/>
      <c r="AK83" s="1070"/>
      <c r="AL83" s="1070"/>
      <c r="AM83" s="1070"/>
      <c r="AN83" s="1070"/>
      <c r="AO83" s="1070"/>
      <c r="AP83" s="1070"/>
      <c r="AQ83" s="1070"/>
      <c r="AR83" s="1070"/>
      <c r="AS83" s="1070"/>
      <c r="AT83" s="1070"/>
      <c r="AU83" s="1070"/>
      <c r="AV83" s="1070"/>
      <c r="AW83" s="1070"/>
      <c r="AX83" s="1070"/>
      <c r="AY83" s="1070"/>
      <c r="AZ83" s="1070"/>
      <c r="BA83" s="1070"/>
      <c r="BB83" s="1070"/>
      <c r="BC83" s="1070"/>
      <c r="BD83" s="1070"/>
      <c r="BE83" s="1070"/>
      <c r="BF83" s="1070"/>
      <c r="BG83" s="1070"/>
      <c r="BH83" s="1070"/>
      <c r="BI83" s="1070"/>
      <c r="BJ83" s="1070"/>
      <c r="BK83" s="1070"/>
      <c r="BL83" s="1070"/>
      <c r="BM83" s="1070"/>
      <c r="BN83" s="1070"/>
      <c r="BO83" s="1070"/>
      <c r="BP83" s="1070"/>
    </row>
    <row r="85" spans="1:68" ht="15">
      <c r="A85" s="27" t="s">
        <v>73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17"/>
      <c r="W85" s="17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1:68" ht="15">
      <c r="A86" s="25" t="s">
        <v>77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17"/>
      <c r="W86" s="17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18"/>
      <c r="AY86" s="18"/>
      <c r="AZ86" s="18"/>
      <c r="BA86" s="18"/>
      <c r="BB86" s="18"/>
      <c r="BC86" s="18"/>
      <c r="BD86" s="400" t="s">
        <v>79</v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1:68" ht="12.75">
      <c r="A87" s="463" t="s">
        <v>68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17"/>
      <c r="W87" s="17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453" t="s">
        <v>69</v>
      </c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/>
      <c r="AT87" s="453"/>
      <c r="AU87" s="453"/>
      <c r="AV87" s="453"/>
      <c r="AW87" s="453"/>
      <c r="AX87" s="18"/>
      <c r="AY87" s="18"/>
      <c r="AZ87" s="18"/>
      <c r="BA87" s="18"/>
      <c r="BB87" s="18"/>
      <c r="BC87" s="18"/>
      <c r="BD87" s="452" t="s">
        <v>70</v>
      </c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</row>
    <row r="88" spans="1:68" ht="15">
      <c r="A88" s="25" t="s">
        <v>78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17"/>
      <c r="W88" s="17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18"/>
      <c r="AY88" s="18"/>
      <c r="AZ88" s="18"/>
      <c r="BA88" s="18"/>
      <c r="BB88" s="18"/>
      <c r="BC88" s="18"/>
      <c r="BD88" s="400" t="s">
        <v>80</v>
      </c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1:68" ht="12.75">
      <c r="A89" s="463" t="s">
        <v>68</v>
      </c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17"/>
      <c r="W89" s="17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453" t="s">
        <v>69</v>
      </c>
      <c r="AI89" s="453"/>
      <c r="AJ89" s="453"/>
      <c r="AK89" s="453"/>
      <c r="AL89" s="453"/>
      <c r="AM89" s="453"/>
      <c r="AN89" s="453"/>
      <c r="AO89" s="453"/>
      <c r="AP89" s="453"/>
      <c r="AQ89" s="453"/>
      <c r="AR89" s="453"/>
      <c r="AS89" s="453"/>
      <c r="AT89" s="453"/>
      <c r="AU89" s="453"/>
      <c r="AV89" s="453"/>
      <c r="AW89" s="453"/>
      <c r="AX89" s="18"/>
      <c r="AY89" s="18"/>
      <c r="AZ89" s="18"/>
      <c r="BA89" s="18"/>
      <c r="BB89" s="18"/>
      <c r="BC89" s="18"/>
      <c r="BD89" s="452" t="s">
        <v>70</v>
      </c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</row>
    <row r="90" spans="1:68" ht="15">
      <c r="A90" s="27" t="s">
        <v>74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17"/>
      <c r="W90" s="17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1:68" ht="15">
      <c r="A91" s="25" t="s">
        <v>688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17"/>
      <c r="W91" s="17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18"/>
      <c r="AY91" s="18"/>
      <c r="AZ91" s="18"/>
      <c r="BA91" s="18"/>
      <c r="BB91" s="18"/>
      <c r="BC91" s="18"/>
      <c r="BD91" s="400" t="s">
        <v>689</v>
      </c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1:68" ht="12.75">
      <c r="A92" s="463" t="s">
        <v>68</v>
      </c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17"/>
      <c r="W92" s="17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453" t="s">
        <v>69</v>
      </c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  <c r="AT92" s="453"/>
      <c r="AU92" s="453"/>
      <c r="AV92" s="453"/>
      <c r="AW92" s="453"/>
      <c r="AX92" s="18"/>
      <c r="AY92" s="18"/>
      <c r="AZ92" s="18"/>
      <c r="BA92" s="18"/>
      <c r="BB92" s="18"/>
      <c r="BC92" s="18"/>
      <c r="BD92" s="452" t="s">
        <v>70</v>
      </c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</row>
    <row r="93" spans="1:68" ht="15">
      <c r="A93" s="25" t="s">
        <v>75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17"/>
      <c r="W93" s="17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18"/>
      <c r="AY93" s="18"/>
      <c r="AZ93" s="18"/>
      <c r="BA93" s="18"/>
      <c r="BB93" s="18"/>
      <c r="BC93" s="18"/>
      <c r="BD93" s="400" t="s">
        <v>82</v>
      </c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1:68" ht="12.75">
      <c r="A94" s="463" t="s">
        <v>68</v>
      </c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17"/>
      <c r="W94" s="17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453" t="s">
        <v>69</v>
      </c>
      <c r="AI94" s="453"/>
      <c r="AJ94" s="453"/>
      <c r="AK94" s="453"/>
      <c r="AL94" s="453"/>
      <c r="AM94" s="453"/>
      <c r="AN94" s="453"/>
      <c r="AO94" s="453"/>
      <c r="AP94" s="453"/>
      <c r="AQ94" s="453"/>
      <c r="AR94" s="453"/>
      <c r="AS94" s="453"/>
      <c r="AT94" s="453"/>
      <c r="AU94" s="453"/>
      <c r="AV94" s="453"/>
      <c r="AW94" s="453"/>
      <c r="AX94" s="18"/>
      <c r="AY94" s="18"/>
      <c r="AZ94" s="18"/>
      <c r="BA94" s="18"/>
      <c r="BB94" s="18"/>
      <c r="BC94" s="18"/>
      <c r="BD94" s="452" t="s">
        <v>70</v>
      </c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</row>
    <row r="95" spans="1:68" ht="15">
      <c r="A95" s="25" t="s">
        <v>76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17"/>
      <c r="W95" s="17"/>
      <c r="X95" s="18"/>
      <c r="Y95" s="18"/>
      <c r="Z95" s="18"/>
      <c r="AA95" s="18"/>
      <c r="AB95" s="18"/>
      <c r="AC95" s="18"/>
      <c r="AD95" s="18"/>
      <c r="AE95" s="18"/>
      <c r="AF95" s="23"/>
      <c r="AG95" s="1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18"/>
      <c r="AY95" s="18"/>
      <c r="AZ95" s="18"/>
      <c r="BA95" s="18"/>
      <c r="BB95" s="18"/>
      <c r="BC95" s="18"/>
      <c r="BD95" s="24" t="s">
        <v>81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1:68" ht="12.75">
      <c r="A96" s="463" t="s">
        <v>68</v>
      </c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17"/>
      <c r="W96" s="17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453" t="s">
        <v>69</v>
      </c>
      <c r="AI96" s="453"/>
      <c r="AJ96" s="453"/>
      <c r="AK96" s="453"/>
      <c r="AL96" s="453"/>
      <c r="AM96" s="453"/>
      <c r="AN96" s="453"/>
      <c r="AO96" s="453"/>
      <c r="AP96" s="453"/>
      <c r="AQ96" s="453"/>
      <c r="AR96" s="453"/>
      <c r="AS96" s="453"/>
      <c r="AT96" s="453"/>
      <c r="AU96" s="453"/>
      <c r="AV96" s="453"/>
      <c r="AW96" s="453"/>
      <c r="AX96" s="18"/>
      <c r="AY96" s="18"/>
      <c r="AZ96" s="18"/>
      <c r="BA96" s="18"/>
      <c r="BB96" s="18"/>
      <c r="BC96" s="18"/>
      <c r="BD96" s="452" t="s">
        <v>70</v>
      </c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</row>
    <row r="98" s="34" customFormat="1" ht="11.25">
      <c r="A98" s="14" t="s">
        <v>334</v>
      </c>
    </row>
  </sheetData>
  <sheetProtection/>
  <mergeCells count="346">
    <mergeCell ref="A83:BP83"/>
    <mergeCell ref="A32:C32"/>
    <mergeCell ref="D32:W32"/>
    <mergeCell ref="X32:AC32"/>
    <mergeCell ref="AD32:AI32"/>
    <mergeCell ref="AJ32:AQ32"/>
    <mergeCell ref="AR32:BP32"/>
    <mergeCell ref="A33:C33"/>
    <mergeCell ref="D33:W33"/>
    <mergeCell ref="X33:AC33"/>
    <mergeCell ref="K18:O18"/>
    <mergeCell ref="R18:S18"/>
    <mergeCell ref="A21:C21"/>
    <mergeCell ref="D21:W21"/>
    <mergeCell ref="X21:AI21"/>
    <mergeCell ref="AJ21:AQ21"/>
    <mergeCell ref="AR21:BP21"/>
    <mergeCell ref="A22:C22"/>
    <mergeCell ref="D22:W22"/>
    <mergeCell ref="X22:AI22"/>
    <mergeCell ref="AJ22:AQ22"/>
    <mergeCell ref="AR22:BP22"/>
    <mergeCell ref="A23:C23"/>
    <mergeCell ref="D23:W23"/>
    <mergeCell ref="X23:AI23"/>
    <mergeCell ref="AJ23:AQ23"/>
    <mergeCell ref="AR23:BP23"/>
    <mergeCell ref="A24:C24"/>
    <mergeCell ref="D24:W24"/>
    <mergeCell ref="X24:AC24"/>
    <mergeCell ref="AD24:AI24"/>
    <mergeCell ref="AJ24:AQ24"/>
    <mergeCell ref="AR24:BP24"/>
    <mergeCell ref="A25:C25"/>
    <mergeCell ref="D25:W25"/>
    <mergeCell ref="X25:AC25"/>
    <mergeCell ref="AD25:AI25"/>
    <mergeCell ref="AJ25:AQ25"/>
    <mergeCell ref="AR25:BP25"/>
    <mergeCell ref="A26:C26"/>
    <mergeCell ref="D26:W26"/>
    <mergeCell ref="X26:AC26"/>
    <mergeCell ref="AD26:AI26"/>
    <mergeCell ref="AJ26:AQ26"/>
    <mergeCell ref="AR26:BP26"/>
    <mergeCell ref="A27:C27"/>
    <mergeCell ref="D27:W27"/>
    <mergeCell ref="X27:AC27"/>
    <mergeCell ref="AD27:AI27"/>
    <mergeCell ref="AJ27:AQ27"/>
    <mergeCell ref="AR27:BP27"/>
    <mergeCell ref="A28:C28"/>
    <mergeCell ref="D28:W28"/>
    <mergeCell ref="X28:AC28"/>
    <mergeCell ref="AD28:AI28"/>
    <mergeCell ref="AJ28:AQ28"/>
    <mergeCell ref="AR28:BP28"/>
    <mergeCell ref="A29:C29"/>
    <mergeCell ref="D29:W29"/>
    <mergeCell ref="X29:AC29"/>
    <mergeCell ref="AD29:AI29"/>
    <mergeCell ref="AJ29:AQ29"/>
    <mergeCell ref="AR29:BP29"/>
    <mergeCell ref="A30:C30"/>
    <mergeCell ref="D30:W30"/>
    <mergeCell ref="X30:AC30"/>
    <mergeCell ref="AD30:AI30"/>
    <mergeCell ref="AJ30:AQ30"/>
    <mergeCell ref="AR30:BP30"/>
    <mergeCell ref="A31:C31"/>
    <mergeCell ref="D31:W31"/>
    <mergeCell ref="X31:AC31"/>
    <mergeCell ref="AD31:AI31"/>
    <mergeCell ref="AJ31:AQ31"/>
    <mergeCell ref="AR31:BP31"/>
    <mergeCell ref="AD33:AI33"/>
    <mergeCell ref="AJ33:AQ33"/>
    <mergeCell ref="AR33:BP33"/>
    <mergeCell ref="A34:C34"/>
    <mergeCell ref="D34:W34"/>
    <mergeCell ref="X34:AC34"/>
    <mergeCell ref="AD34:AI34"/>
    <mergeCell ref="AJ34:AQ34"/>
    <mergeCell ref="AR34:BP34"/>
    <mergeCell ref="A35:C35"/>
    <mergeCell ref="D35:W35"/>
    <mergeCell ref="X35:AC35"/>
    <mergeCell ref="AD35:AI35"/>
    <mergeCell ref="AJ35:AQ35"/>
    <mergeCell ref="AR35:BP35"/>
    <mergeCell ref="A36:C36"/>
    <mergeCell ref="D36:W36"/>
    <mergeCell ref="X36:AC36"/>
    <mergeCell ref="AD36:AI36"/>
    <mergeCell ref="AJ36:AQ36"/>
    <mergeCell ref="AR36:BP36"/>
    <mergeCell ref="A37:C37"/>
    <mergeCell ref="D37:W37"/>
    <mergeCell ref="X37:AC37"/>
    <mergeCell ref="AD37:AI37"/>
    <mergeCell ref="AJ37:AQ37"/>
    <mergeCell ref="AR37:BP37"/>
    <mergeCell ref="A38:C38"/>
    <mergeCell ref="D38:W38"/>
    <mergeCell ref="X38:AC38"/>
    <mergeCell ref="AD38:AI38"/>
    <mergeCell ref="AJ38:AQ38"/>
    <mergeCell ref="AR38:BP38"/>
    <mergeCell ref="A39:C39"/>
    <mergeCell ref="D39:W39"/>
    <mergeCell ref="X39:AC39"/>
    <mergeCell ref="AD39:AI39"/>
    <mergeCell ref="AJ39:AQ39"/>
    <mergeCell ref="AR39:BP39"/>
    <mergeCell ref="A40:C40"/>
    <mergeCell ref="D40:W40"/>
    <mergeCell ref="X40:AC40"/>
    <mergeCell ref="AD40:AI40"/>
    <mergeCell ref="AJ40:AQ40"/>
    <mergeCell ref="AR40:BP40"/>
    <mergeCell ref="A41:C41"/>
    <mergeCell ref="D41:W41"/>
    <mergeCell ref="X41:AC41"/>
    <mergeCell ref="AD41:AI41"/>
    <mergeCell ref="AJ41:AQ41"/>
    <mergeCell ref="AR41:BP41"/>
    <mergeCell ref="A42:C42"/>
    <mergeCell ref="D42:W42"/>
    <mergeCell ref="X42:AC42"/>
    <mergeCell ref="AD42:AI42"/>
    <mergeCell ref="AJ42:AQ42"/>
    <mergeCell ref="AR42:BP42"/>
    <mergeCell ref="A43:C43"/>
    <mergeCell ref="D43:W43"/>
    <mergeCell ref="X43:AC43"/>
    <mergeCell ref="AD43:AI43"/>
    <mergeCell ref="AJ43:AQ43"/>
    <mergeCell ref="AR43:BP43"/>
    <mergeCell ref="A44:C44"/>
    <mergeCell ref="D44:W44"/>
    <mergeCell ref="X44:AC44"/>
    <mergeCell ref="AD44:AI44"/>
    <mergeCell ref="AJ44:AQ44"/>
    <mergeCell ref="AR44:BP44"/>
    <mergeCell ref="AJ46:AQ46"/>
    <mergeCell ref="AR46:BP46"/>
    <mergeCell ref="A45:C45"/>
    <mergeCell ref="D45:W45"/>
    <mergeCell ref="X45:AC45"/>
    <mergeCell ref="AD45:AI45"/>
    <mergeCell ref="AJ45:AQ45"/>
    <mergeCell ref="AR45:BP45"/>
    <mergeCell ref="A87:U87"/>
    <mergeCell ref="AH87:AW87"/>
    <mergeCell ref="BD87:BP87"/>
    <mergeCell ref="A89:U89"/>
    <mergeCell ref="AH89:AW89"/>
    <mergeCell ref="BD89:BP89"/>
    <mergeCell ref="A96:U96"/>
    <mergeCell ref="AH96:AW96"/>
    <mergeCell ref="BD96:BP96"/>
    <mergeCell ref="A92:U92"/>
    <mergeCell ref="AH92:AW92"/>
    <mergeCell ref="BD92:BP92"/>
    <mergeCell ref="A94:U94"/>
    <mergeCell ref="AH94:AW94"/>
    <mergeCell ref="BD94:BP94"/>
    <mergeCell ref="A5:BP5"/>
    <mergeCell ref="A6:BP6"/>
    <mergeCell ref="AT8:BP8"/>
    <mergeCell ref="AT9:BP9"/>
    <mergeCell ref="AT10:BP10"/>
    <mergeCell ref="AT11:BP11"/>
    <mergeCell ref="AT12:BP12"/>
    <mergeCell ref="A50:C50"/>
    <mergeCell ref="D50:W50"/>
    <mergeCell ref="X50:AI50"/>
    <mergeCell ref="AJ50:AQ50"/>
    <mergeCell ref="AR50:BP50"/>
    <mergeCell ref="A46:C46"/>
    <mergeCell ref="D46:W46"/>
    <mergeCell ref="X46:AC46"/>
    <mergeCell ref="AD46:AI46"/>
    <mergeCell ref="A51:C51"/>
    <mergeCell ref="D51:W51"/>
    <mergeCell ref="X51:AI51"/>
    <mergeCell ref="AJ51:AQ51"/>
    <mergeCell ref="AR51:BP51"/>
    <mergeCell ref="A52:C52"/>
    <mergeCell ref="D52:W52"/>
    <mergeCell ref="X52:AI52"/>
    <mergeCell ref="AJ52:AQ52"/>
    <mergeCell ref="AR52:BP52"/>
    <mergeCell ref="A53:C53"/>
    <mergeCell ref="D53:W53"/>
    <mergeCell ref="X53:AC53"/>
    <mergeCell ref="AD53:AI53"/>
    <mergeCell ref="AJ53:AQ53"/>
    <mergeCell ref="AR53:BP53"/>
    <mergeCell ref="A54:C54"/>
    <mergeCell ref="D54:W54"/>
    <mergeCell ref="X54:AC54"/>
    <mergeCell ref="AD54:AI54"/>
    <mergeCell ref="AJ54:AQ54"/>
    <mergeCell ref="AR54:BP54"/>
    <mergeCell ref="A55:C55"/>
    <mergeCell ref="D55:W55"/>
    <mergeCell ref="X55:AC55"/>
    <mergeCell ref="AD55:AI55"/>
    <mergeCell ref="AJ55:AQ55"/>
    <mergeCell ref="AR55:BP55"/>
    <mergeCell ref="A56:C56"/>
    <mergeCell ref="D56:W56"/>
    <mergeCell ref="X56:AC56"/>
    <mergeCell ref="AD56:AI56"/>
    <mergeCell ref="AJ56:AQ56"/>
    <mergeCell ref="AR56:BP56"/>
    <mergeCell ref="A57:C57"/>
    <mergeCell ref="D57:W57"/>
    <mergeCell ref="X57:AC57"/>
    <mergeCell ref="AD57:AI57"/>
    <mergeCell ref="AJ57:AQ57"/>
    <mergeCell ref="AR57:BP57"/>
    <mergeCell ref="A58:C58"/>
    <mergeCell ref="D58:W58"/>
    <mergeCell ref="X58:AC58"/>
    <mergeCell ref="AD58:AI58"/>
    <mergeCell ref="AJ58:AQ58"/>
    <mergeCell ref="AR58:BP58"/>
    <mergeCell ref="A59:C59"/>
    <mergeCell ref="D59:W59"/>
    <mergeCell ref="X59:AC59"/>
    <mergeCell ref="AD59:AI59"/>
    <mergeCell ref="AJ59:AQ59"/>
    <mergeCell ref="AR59:BP59"/>
    <mergeCell ref="A60:C60"/>
    <mergeCell ref="D60:W60"/>
    <mergeCell ref="X60:AC60"/>
    <mergeCell ref="AD60:AI60"/>
    <mergeCell ref="AJ60:AQ60"/>
    <mergeCell ref="AR60:BP60"/>
    <mergeCell ref="A61:C61"/>
    <mergeCell ref="D61:W61"/>
    <mergeCell ref="X61:AC61"/>
    <mergeCell ref="AD61:AI61"/>
    <mergeCell ref="AJ61:AQ61"/>
    <mergeCell ref="AR61:BP61"/>
    <mergeCell ref="A62:C62"/>
    <mergeCell ref="D62:W62"/>
    <mergeCell ref="X62:AC62"/>
    <mergeCell ref="AD62:AI62"/>
    <mergeCell ref="AJ62:AQ62"/>
    <mergeCell ref="AR62:BP62"/>
    <mergeCell ref="A63:C63"/>
    <mergeCell ref="D63:W63"/>
    <mergeCell ref="X63:AC63"/>
    <mergeCell ref="AD63:AI63"/>
    <mergeCell ref="AJ63:AQ63"/>
    <mergeCell ref="AR63:BP63"/>
    <mergeCell ref="A64:C64"/>
    <mergeCell ref="D64:W64"/>
    <mergeCell ref="X64:AC64"/>
    <mergeCell ref="AD64:AI64"/>
    <mergeCell ref="AJ64:AQ64"/>
    <mergeCell ref="AR64:BP64"/>
    <mergeCell ref="A65:C65"/>
    <mergeCell ref="D65:W65"/>
    <mergeCell ref="X65:AC65"/>
    <mergeCell ref="AD65:AI65"/>
    <mergeCell ref="AJ65:AQ65"/>
    <mergeCell ref="AR65:BP65"/>
    <mergeCell ref="A66:C66"/>
    <mergeCell ref="D66:W66"/>
    <mergeCell ref="X66:AC66"/>
    <mergeCell ref="AD66:AI66"/>
    <mergeCell ref="AJ66:AQ66"/>
    <mergeCell ref="AR66:BP66"/>
    <mergeCell ref="A70:C70"/>
    <mergeCell ref="D70:W70"/>
    <mergeCell ref="X70:AI70"/>
    <mergeCell ref="AJ70:AQ70"/>
    <mergeCell ref="AR70:BP70"/>
    <mergeCell ref="A71:C71"/>
    <mergeCell ref="D71:W71"/>
    <mergeCell ref="X71:AI71"/>
    <mergeCell ref="AJ71:AQ71"/>
    <mergeCell ref="AR71:BP71"/>
    <mergeCell ref="A72:C72"/>
    <mergeCell ref="D72:W72"/>
    <mergeCell ref="X72:AI72"/>
    <mergeCell ref="AJ72:AQ72"/>
    <mergeCell ref="AR72:BP72"/>
    <mergeCell ref="A73:C73"/>
    <mergeCell ref="D73:W73"/>
    <mergeCell ref="X73:AC73"/>
    <mergeCell ref="AD73:AI73"/>
    <mergeCell ref="AJ73:AQ73"/>
    <mergeCell ref="AR73:BP73"/>
    <mergeCell ref="A74:C74"/>
    <mergeCell ref="D74:W74"/>
    <mergeCell ref="X74:AC74"/>
    <mergeCell ref="AD74:AI74"/>
    <mergeCell ref="AJ74:AQ74"/>
    <mergeCell ref="AR74:BP74"/>
    <mergeCell ref="A75:C75"/>
    <mergeCell ref="D75:W75"/>
    <mergeCell ref="X75:AC75"/>
    <mergeCell ref="AD75:AI75"/>
    <mergeCell ref="AJ75:AQ75"/>
    <mergeCell ref="AR75:BP75"/>
    <mergeCell ref="A76:C76"/>
    <mergeCell ref="D76:W76"/>
    <mergeCell ref="X76:AC76"/>
    <mergeCell ref="AD76:AI76"/>
    <mergeCell ref="AJ76:AQ76"/>
    <mergeCell ref="AR76:BP76"/>
    <mergeCell ref="A77:C77"/>
    <mergeCell ref="D77:W77"/>
    <mergeCell ref="X77:AC77"/>
    <mergeCell ref="AD77:AI77"/>
    <mergeCell ref="AJ77:AQ77"/>
    <mergeCell ref="AR77:BP77"/>
    <mergeCell ref="A78:C78"/>
    <mergeCell ref="D78:W78"/>
    <mergeCell ref="X78:AC78"/>
    <mergeCell ref="AD78:AI78"/>
    <mergeCell ref="AJ78:AQ78"/>
    <mergeCell ref="AR78:BP78"/>
    <mergeCell ref="A79:C79"/>
    <mergeCell ref="D79:W79"/>
    <mergeCell ref="X79:AC79"/>
    <mergeCell ref="AD79:AI79"/>
    <mergeCell ref="AJ79:AQ79"/>
    <mergeCell ref="AR79:BP79"/>
    <mergeCell ref="A80:C80"/>
    <mergeCell ref="D80:W80"/>
    <mergeCell ref="X80:AC80"/>
    <mergeCell ref="AD80:AI80"/>
    <mergeCell ref="AJ80:AQ80"/>
    <mergeCell ref="AR80:BP80"/>
    <mergeCell ref="A81:C81"/>
    <mergeCell ref="D81:W81"/>
    <mergeCell ref="X81:AC81"/>
    <mergeCell ref="AD81:AI81"/>
    <mergeCell ref="AJ81:AQ81"/>
    <mergeCell ref="AR81:BP81"/>
  </mergeCells>
  <printOptions/>
  <pageMargins left="0.7874015748031497" right="0.31496062992125984" top="0.3937007874015748" bottom="0.3937007874015748" header="0.2755905511811024" footer="0.2755905511811024"/>
  <pageSetup horizontalDpi="600" verticalDpi="600" orientation="portrait" paperSize="9" scale="82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64" max="67" man="1"/>
    <brk id="96" max="6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66FF"/>
  </sheetPr>
  <dimension ref="A1:BP61"/>
  <sheetViews>
    <sheetView view="pageBreakPreview" zoomScale="150" zoomScaleSheetLayoutView="150" zoomScalePageLayoutView="0" workbookViewId="0" topLeftCell="A52">
      <selection activeCell="AH57" sqref="AH57:AW57"/>
    </sheetView>
  </sheetViews>
  <sheetFormatPr defaultColWidth="1.37890625" defaultRowHeight="12.75"/>
  <cols>
    <col min="1" max="22" width="1.37890625" style="35" customWidth="1"/>
    <col min="23" max="23" width="8.75390625" style="35" customWidth="1"/>
    <col min="24" max="28" width="1.37890625" style="35" customWidth="1"/>
    <col min="29" max="29" width="3.125" style="35" customWidth="1"/>
    <col min="30" max="34" width="1.37890625" style="35" customWidth="1"/>
    <col min="35" max="35" width="3.125" style="35" customWidth="1"/>
    <col min="36" max="16384" width="1.37890625" style="35" customWidth="1"/>
  </cols>
  <sheetData>
    <row r="1" spans="1:68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9" t="s">
        <v>352</v>
      </c>
    </row>
    <row r="2" spans="1:68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9" t="s">
        <v>37</v>
      </c>
    </row>
    <row r="3" spans="1:68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9" t="s">
        <v>64</v>
      </c>
    </row>
    <row r="4" ht="12.75">
      <c r="BL4" s="4"/>
    </row>
    <row r="5" spans="1:68" ht="15.75">
      <c r="A5" s="978" t="s">
        <v>511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978"/>
      <c r="T5" s="978"/>
      <c r="U5" s="978"/>
      <c r="V5" s="978"/>
      <c r="W5" s="978"/>
      <c r="X5" s="978"/>
      <c r="Y5" s="978"/>
      <c r="Z5" s="978"/>
      <c r="AA5" s="978"/>
      <c r="AB5" s="978"/>
      <c r="AC5" s="978"/>
      <c r="AD5" s="978"/>
      <c r="AE5" s="978"/>
      <c r="AF5" s="978"/>
      <c r="AG5" s="978"/>
      <c r="AH5" s="978"/>
      <c r="AI5" s="978"/>
      <c r="AJ5" s="978"/>
      <c r="AK5" s="978"/>
      <c r="AL5" s="978"/>
      <c r="AM5" s="978"/>
      <c r="AN5" s="978"/>
      <c r="AO5" s="978"/>
      <c r="AP5" s="978"/>
      <c r="AQ5" s="978"/>
      <c r="AR5" s="978"/>
      <c r="AS5" s="978"/>
      <c r="AT5" s="978"/>
      <c r="AU5" s="978"/>
      <c r="AV5" s="978"/>
      <c r="AW5" s="978"/>
      <c r="AX5" s="978"/>
      <c r="AY5" s="978"/>
      <c r="AZ5" s="978"/>
      <c r="BA5" s="978"/>
      <c r="BB5" s="978"/>
      <c r="BC5" s="978"/>
      <c r="BD5" s="978"/>
      <c r="BE5" s="978"/>
      <c r="BF5" s="978"/>
      <c r="BG5" s="978"/>
      <c r="BH5" s="978"/>
      <c r="BI5" s="978"/>
      <c r="BJ5" s="978"/>
      <c r="BK5" s="978"/>
      <c r="BL5" s="978"/>
      <c r="BM5" s="978"/>
      <c r="BN5" s="978"/>
      <c r="BO5" s="978"/>
      <c r="BP5" s="978"/>
    </row>
    <row r="6" spans="1:68" ht="15.75">
      <c r="A6" s="978" t="s">
        <v>512</v>
      </c>
      <c r="B6" s="978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O6" s="978"/>
      <c r="AP6" s="978"/>
      <c r="AQ6" s="978"/>
      <c r="AR6" s="978"/>
      <c r="AS6" s="978"/>
      <c r="AT6" s="978"/>
      <c r="AU6" s="978"/>
      <c r="AV6" s="978"/>
      <c r="AW6" s="978"/>
      <c r="AX6" s="978"/>
      <c r="AY6" s="978"/>
      <c r="AZ6" s="978"/>
      <c r="BA6" s="978"/>
      <c r="BB6" s="978"/>
      <c r="BC6" s="978"/>
      <c r="BD6" s="978"/>
      <c r="BE6" s="978"/>
      <c r="BF6" s="978"/>
      <c r="BG6" s="978"/>
      <c r="BH6" s="978"/>
      <c r="BI6" s="978"/>
      <c r="BJ6" s="978"/>
      <c r="BK6" s="978"/>
      <c r="BL6" s="978"/>
      <c r="BM6" s="978"/>
      <c r="BN6" s="978"/>
      <c r="BO6" s="978"/>
      <c r="BP6" s="978"/>
    </row>
    <row r="8" spans="46:68" ht="15">
      <c r="AT8" s="462" t="s">
        <v>57</v>
      </c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</row>
    <row r="9" spans="46:68" ht="15">
      <c r="AT9" s="477" t="s">
        <v>66</v>
      </c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</row>
    <row r="10" spans="46:68" ht="15">
      <c r="AT10" s="477" t="s">
        <v>67</v>
      </c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</row>
    <row r="11" spans="1:68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477" t="s">
        <v>686</v>
      </c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</row>
    <row r="12" spans="46:68" ht="15">
      <c r="AT12" s="477" t="s">
        <v>614</v>
      </c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</row>
    <row r="13" ht="12.75">
      <c r="BL13" s="4"/>
    </row>
    <row r="14" ht="12.75">
      <c r="BP14" s="85" t="s">
        <v>377</v>
      </c>
    </row>
    <row r="15" spans="1:47" ht="12.75">
      <c r="A15" s="5" t="s">
        <v>351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</row>
    <row r="16" spans="1:48" ht="12.75">
      <c r="A16" s="396" t="s">
        <v>631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7"/>
      <c r="AP16" s="397"/>
      <c r="AQ16" s="397"/>
      <c r="AR16" s="397"/>
      <c r="AS16" s="397"/>
      <c r="AT16" s="397"/>
      <c r="AU16" s="397"/>
      <c r="AV16" s="398"/>
    </row>
    <row r="18" spans="1:21" ht="12.75">
      <c r="A18" s="5" t="s">
        <v>350</v>
      </c>
      <c r="K18" s="1068" t="s">
        <v>597</v>
      </c>
      <c r="L18" s="1068"/>
      <c r="M18" s="1068"/>
      <c r="N18" s="1068"/>
      <c r="O18" s="1068"/>
      <c r="P18" s="58"/>
      <c r="Q18" s="61" t="s">
        <v>349</v>
      </c>
      <c r="R18" s="1069" t="s">
        <v>626</v>
      </c>
      <c r="S18" s="1069"/>
      <c r="T18" s="59" t="s">
        <v>348</v>
      </c>
      <c r="U18" s="58"/>
    </row>
    <row r="20" spans="1:68" ht="12.75">
      <c r="A20" s="1022" t="s">
        <v>210</v>
      </c>
      <c r="B20" s="1022"/>
      <c r="C20" s="1022"/>
      <c r="D20" s="1022" t="s">
        <v>347</v>
      </c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2"/>
      <c r="W20" s="1022"/>
      <c r="X20" s="1023" t="s">
        <v>346</v>
      </c>
      <c r="Y20" s="1024"/>
      <c r="Z20" s="1024"/>
      <c r="AA20" s="1024"/>
      <c r="AB20" s="1024"/>
      <c r="AC20" s="1024"/>
      <c r="AD20" s="1024"/>
      <c r="AE20" s="1024"/>
      <c r="AF20" s="1024"/>
      <c r="AG20" s="1024"/>
      <c r="AH20" s="1024"/>
      <c r="AI20" s="1025"/>
      <c r="AJ20" s="1022" t="s">
        <v>324</v>
      </c>
      <c r="AK20" s="1022"/>
      <c r="AL20" s="1022"/>
      <c r="AM20" s="1022"/>
      <c r="AN20" s="1022"/>
      <c r="AO20" s="1022"/>
      <c r="AP20" s="1022"/>
      <c r="AQ20" s="1022"/>
      <c r="AR20" s="1023" t="s">
        <v>345</v>
      </c>
      <c r="AS20" s="1024"/>
      <c r="AT20" s="1024"/>
      <c r="AU20" s="1024"/>
      <c r="AV20" s="1024"/>
      <c r="AW20" s="1024"/>
      <c r="AX20" s="1024"/>
      <c r="AY20" s="1024"/>
      <c r="AZ20" s="1024"/>
      <c r="BA20" s="1024"/>
      <c r="BB20" s="1024"/>
      <c r="BC20" s="1024"/>
      <c r="BD20" s="1024"/>
      <c r="BE20" s="1024"/>
      <c r="BF20" s="1024"/>
      <c r="BG20" s="1024"/>
      <c r="BH20" s="1024"/>
      <c r="BI20" s="1024"/>
      <c r="BJ20" s="1024"/>
      <c r="BK20" s="1024"/>
      <c r="BL20" s="1024"/>
      <c r="BM20" s="1024"/>
      <c r="BN20" s="1024"/>
      <c r="BO20" s="1024"/>
      <c r="BP20" s="1025"/>
    </row>
    <row r="21" spans="1:68" ht="12.75">
      <c r="A21" s="1020"/>
      <c r="B21" s="1020"/>
      <c r="C21" s="1020"/>
      <c r="D21" s="1020" t="s">
        <v>344</v>
      </c>
      <c r="E21" s="1020"/>
      <c r="F21" s="1020"/>
      <c r="G21" s="1020"/>
      <c r="H21" s="1020"/>
      <c r="I21" s="1020"/>
      <c r="J21" s="1020"/>
      <c r="K21" s="1020"/>
      <c r="L21" s="1020"/>
      <c r="M21" s="1020"/>
      <c r="N21" s="1020"/>
      <c r="O21" s="1020"/>
      <c r="P21" s="1020"/>
      <c r="Q21" s="1020"/>
      <c r="R21" s="1020"/>
      <c r="S21" s="1020"/>
      <c r="T21" s="1020"/>
      <c r="U21" s="1020"/>
      <c r="V21" s="1020"/>
      <c r="W21" s="1020"/>
      <c r="X21" s="1013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5"/>
      <c r="AJ21" s="1020" t="s">
        <v>343</v>
      </c>
      <c r="AK21" s="1020"/>
      <c r="AL21" s="1020"/>
      <c r="AM21" s="1020"/>
      <c r="AN21" s="1020"/>
      <c r="AO21" s="1020"/>
      <c r="AP21" s="1020"/>
      <c r="AQ21" s="1020"/>
      <c r="AR21" s="1013"/>
      <c r="AS21" s="1014"/>
      <c r="AT21" s="1014"/>
      <c r="AU21" s="1014"/>
      <c r="AV21" s="1014"/>
      <c r="AW21" s="1014"/>
      <c r="AX21" s="1014"/>
      <c r="AY21" s="1014"/>
      <c r="AZ21" s="1014"/>
      <c r="BA21" s="1014"/>
      <c r="BB21" s="1014"/>
      <c r="BC21" s="1014"/>
      <c r="BD21" s="1014"/>
      <c r="BE21" s="1014"/>
      <c r="BF21" s="1014"/>
      <c r="BG21" s="1014"/>
      <c r="BH21" s="1014"/>
      <c r="BI21" s="1014"/>
      <c r="BJ21" s="1014"/>
      <c r="BK21" s="1014"/>
      <c r="BL21" s="1014"/>
      <c r="BM21" s="1014"/>
      <c r="BN21" s="1014"/>
      <c r="BO21" s="1014"/>
      <c r="BP21" s="1015"/>
    </row>
    <row r="22" spans="1:68" ht="12.75">
      <c r="A22" s="1020"/>
      <c r="B22" s="1020"/>
      <c r="C22" s="1020"/>
      <c r="D22" s="1020" t="s">
        <v>342</v>
      </c>
      <c r="E22" s="1020"/>
      <c r="F22" s="1020"/>
      <c r="G22" s="1020"/>
      <c r="H22" s="1020"/>
      <c r="I22" s="1020"/>
      <c r="J22" s="1020"/>
      <c r="K22" s="1020"/>
      <c r="L22" s="1020"/>
      <c r="M22" s="1020"/>
      <c r="N22" s="1020"/>
      <c r="O22" s="1020"/>
      <c r="P22" s="1020"/>
      <c r="Q22" s="1020"/>
      <c r="R22" s="1020"/>
      <c r="S22" s="1020"/>
      <c r="T22" s="1020"/>
      <c r="U22" s="1020"/>
      <c r="V22" s="1020"/>
      <c r="W22" s="1020"/>
      <c r="X22" s="1017"/>
      <c r="Y22" s="1018"/>
      <c r="Z22" s="1018"/>
      <c r="AA22" s="1018"/>
      <c r="AB22" s="1018"/>
      <c r="AC22" s="1018"/>
      <c r="AD22" s="1018"/>
      <c r="AE22" s="1018"/>
      <c r="AF22" s="1018"/>
      <c r="AG22" s="1018"/>
      <c r="AH22" s="1018"/>
      <c r="AI22" s="1019"/>
      <c r="AJ22" s="1020" t="s">
        <v>341</v>
      </c>
      <c r="AK22" s="1020"/>
      <c r="AL22" s="1020"/>
      <c r="AM22" s="1020"/>
      <c r="AN22" s="1020"/>
      <c r="AO22" s="1020"/>
      <c r="AP22" s="1020"/>
      <c r="AQ22" s="1020"/>
      <c r="AR22" s="1013"/>
      <c r="AS22" s="1014"/>
      <c r="AT22" s="1014"/>
      <c r="AU22" s="1014"/>
      <c r="AV22" s="1014"/>
      <c r="AW22" s="1014"/>
      <c r="AX22" s="1014"/>
      <c r="AY22" s="1014"/>
      <c r="AZ22" s="1014"/>
      <c r="BA22" s="1014"/>
      <c r="BB22" s="1014"/>
      <c r="BC22" s="1014"/>
      <c r="BD22" s="1014"/>
      <c r="BE22" s="1014"/>
      <c r="BF22" s="1014"/>
      <c r="BG22" s="1014"/>
      <c r="BH22" s="1014"/>
      <c r="BI22" s="1014"/>
      <c r="BJ22" s="1014"/>
      <c r="BK22" s="1014"/>
      <c r="BL22" s="1014"/>
      <c r="BM22" s="1014"/>
      <c r="BN22" s="1014"/>
      <c r="BO22" s="1014"/>
      <c r="BP22" s="1015"/>
    </row>
    <row r="23" spans="1:68" ht="12.75">
      <c r="A23" s="1020"/>
      <c r="B23" s="1020"/>
      <c r="C23" s="1020"/>
      <c r="D23" s="1020" t="s">
        <v>340</v>
      </c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1020"/>
      <c r="U23" s="1020"/>
      <c r="V23" s="1020"/>
      <c r="W23" s="1020"/>
      <c r="X23" s="1020" t="s">
        <v>339</v>
      </c>
      <c r="Y23" s="1020"/>
      <c r="Z23" s="1020"/>
      <c r="AA23" s="1020"/>
      <c r="AB23" s="1020"/>
      <c r="AC23" s="1020"/>
      <c r="AD23" s="1021" t="s">
        <v>338</v>
      </c>
      <c r="AE23" s="1021"/>
      <c r="AF23" s="1021"/>
      <c r="AG23" s="1021"/>
      <c r="AH23" s="1021"/>
      <c r="AI23" s="1021"/>
      <c r="AJ23" s="1020" t="s">
        <v>337</v>
      </c>
      <c r="AK23" s="1020"/>
      <c r="AL23" s="1020"/>
      <c r="AM23" s="1020"/>
      <c r="AN23" s="1020"/>
      <c r="AO23" s="1020"/>
      <c r="AP23" s="1020"/>
      <c r="AQ23" s="1020"/>
      <c r="AR23" s="1013"/>
      <c r="AS23" s="1014"/>
      <c r="AT23" s="1014"/>
      <c r="AU23" s="1014"/>
      <c r="AV23" s="1014"/>
      <c r="AW23" s="1014"/>
      <c r="AX23" s="1014"/>
      <c r="AY23" s="1014"/>
      <c r="AZ23" s="1014"/>
      <c r="BA23" s="1014"/>
      <c r="BB23" s="1014"/>
      <c r="BC23" s="1014"/>
      <c r="BD23" s="1014"/>
      <c r="BE23" s="1014"/>
      <c r="BF23" s="1014"/>
      <c r="BG23" s="1014"/>
      <c r="BH23" s="1014"/>
      <c r="BI23" s="1014"/>
      <c r="BJ23" s="1014"/>
      <c r="BK23" s="1014"/>
      <c r="BL23" s="1014"/>
      <c r="BM23" s="1014"/>
      <c r="BN23" s="1014"/>
      <c r="BO23" s="1014"/>
      <c r="BP23" s="1015"/>
    </row>
    <row r="24" spans="1:68" ht="12.75">
      <c r="A24" s="1016"/>
      <c r="B24" s="1016"/>
      <c r="C24" s="1016"/>
      <c r="D24" s="1016" t="s">
        <v>336</v>
      </c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  <c r="R24" s="1016"/>
      <c r="S24" s="1016"/>
      <c r="T24" s="1016"/>
      <c r="U24" s="1016"/>
      <c r="V24" s="1016"/>
      <c r="W24" s="1016"/>
      <c r="X24" s="1016" t="s">
        <v>335</v>
      </c>
      <c r="Y24" s="1016"/>
      <c r="Z24" s="1016"/>
      <c r="AA24" s="1016"/>
      <c r="AB24" s="1016"/>
      <c r="AC24" s="1016"/>
      <c r="AD24" s="1016" t="s">
        <v>335</v>
      </c>
      <c r="AE24" s="1016"/>
      <c r="AF24" s="1016"/>
      <c r="AG24" s="1016"/>
      <c r="AH24" s="1016"/>
      <c r="AI24" s="1016"/>
      <c r="AJ24" s="1016"/>
      <c r="AK24" s="1016"/>
      <c r="AL24" s="1016"/>
      <c r="AM24" s="1016"/>
      <c r="AN24" s="1016"/>
      <c r="AO24" s="1016"/>
      <c r="AP24" s="1016"/>
      <c r="AQ24" s="1016"/>
      <c r="AR24" s="1017"/>
      <c r="AS24" s="1018"/>
      <c r="AT24" s="1018"/>
      <c r="AU24" s="1018"/>
      <c r="AV24" s="1018"/>
      <c r="AW24" s="1018"/>
      <c r="AX24" s="1018"/>
      <c r="AY24" s="1018"/>
      <c r="AZ24" s="1018"/>
      <c r="BA24" s="1018"/>
      <c r="BB24" s="1018"/>
      <c r="BC24" s="1018"/>
      <c r="BD24" s="1018"/>
      <c r="BE24" s="1018"/>
      <c r="BF24" s="1018"/>
      <c r="BG24" s="1018"/>
      <c r="BH24" s="1018"/>
      <c r="BI24" s="1018"/>
      <c r="BJ24" s="1018"/>
      <c r="BK24" s="1018"/>
      <c r="BL24" s="1018"/>
      <c r="BM24" s="1018"/>
      <c r="BN24" s="1018"/>
      <c r="BO24" s="1018"/>
      <c r="BP24" s="1019"/>
    </row>
    <row r="25" spans="1:68" ht="12.75">
      <c r="A25" s="1009">
        <v>1</v>
      </c>
      <c r="B25" s="1009"/>
      <c r="C25" s="1009"/>
      <c r="D25" s="1009">
        <v>2</v>
      </c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>
        <v>3</v>
      </c>
      <c r="Y25" s="1009"/>
      <c r="Z25" s="1009"/>
      <c r="AA25" s="1009"/>
      <c r="AB25" s="1009"/>
      <c r="AC25" s="1009"/>
      <c r="AD25" s="1009">
        <v>4</v>
      </c>
      <c r="AE25" s="1009"/>
      <c r="AF25" s="1009"/>
      <c r="AG25" s="1009"/>
      <c r="AH25" s="1009"/>
      <c r="AI25" s="1009"/>
      <c r="AJ25" s="1009">
        <v>5</v>
      </c>
      <c r="AK25" s="1009"/>
      <c r="AL25" s="1009"/>
      <c r="AM25" s="1009"/>
      <c r="AN25" s="1009"/>
      <c r="AO25" s="1009"/>
      <c r="AP25" s="1009"/>
      <c r="AQ25" s="1009"/>
      <c r="AR25" s="1010">
        <v>6</v>
      </c>
      <c r="AS25" s="1011"/>
      <c r="AT25" s="1011"/>
      <c r="AU25" s="1011"/>
      <c r="AV25" s="1011"/>
      <c r="AW25" s="1011"/>
      <c r="AX25" s="1011"/>
      <c r="AY25" s="1011"/>
      <c r="AZ25" s="1011"/>
      <c r="BA25" s="1011"/>
      <c r="BB25" s="1011"/>
      <c r="BC25" s="1011"/>
      <c r="BD25" s="1011"/>
      <c r="BE25" s="1011"/>
      <c r="BF25" s="1011"/>
      <c r="BG25" s="1011"/>
      <c r="BH25" s="1011"/>
      <c r="BI25" s="1011"/>
      <c r="BJ25" s="1011"/>
      <c r="BK25" s="1011"/>
      <c r="BL25" s="1011"/>
      <c r="BM25" s="1011"/>
      <c r="BN25" s="1011"/>
      <c r="BO25" s="1011"/>
      <c r="BP25" s="1012"/>
    </row>
    <row r="26" spans="1:68" ht="13.5" customHeight="1">
      <c r="A26" s="994" t="s">
        <v>417</v>
      </c>
      <c r="B26" s="995"/>
      <c r="C26" s="996"/>
      <c r="D26" s="997" t="s">
        <v>375</v>
      </c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9"/>
      <c r="X26" s="1000"/>
      <c r="Y26" s="1001"/>
      <c r="Z26" s="1001"/>
      <c r="AA26" s="1001"/>
      <c r="AB26" s="1001"/>
      <c r="AC26" s="1002"/>
      <c r="AD26" s="1000"/>
      <c r="AE26" s="1001"/>
      <c r="AF26" s="1001"/>
      <c r="AG26" s="1001"/>
      <c r="AH26" s="1001"/>
      <c r="AI26" s="1002"/>
      <c r="AJ26" s="1003"/>
      <c r="AK26" s="1004"/>
      <c r="AL26" s="1004"/>
      <c r="AM26" s="1004"/>
      <c r="AN26" s="1004"/>
      <c r="AO26" s="1004"/>
      <c r="AP26" s="1004"/>
      <c r="AQ26" s="1005"/>
      <c r="AR26" s="1006"/>
      <c r="AS26" s="1007"/>
      <c r="AT26" s="1007"/>
      <c r="AU26" s="1007"/>
      <c r="AV26" s="1007"/>
      <c r="AW26" s="1007"/>
      <c r="AX26" s="1007"/>
      <c r="AY26" s="1007"/>
      <c r="AZ26" s="1007"/>
      <c r="BA26" s="1007"/>
      <c r="BB26" s="1007"/>
      <c r="BC26" s="1007"/>
      <c r="BD26" s="1007"/>
      <c r="BE26" s="1007"/>
      <c r="BF26" s="1007"/>
      <c r="BG26" s="1007"/>
      <c r="BH26" s="1007"/>
      <c r="BI26" s="1007"/>
      <c r="BJ26" s="1007"/>
      <c r="BK26" s="1007"/>
      <c r="BL26" s="1007"/>
      <c r="BM26" s="1007"/>
      <c r="BN26" s="1007"/>
      <c r="BO26" s="1007"/>
      <c r="BP26" s="1008"/>
    </row>
    <row r="27" spans="1:68" ht="39" customHeight="1">
      <c r="A27" s="979" t="s">
        <v>13</v>
      </c>
      <c r="B27" s="980"/>
      <c r="C27" s="981"/>
      <c r="D27" s="1071" t="s">
        <v>632</v>
      </c>
      <c r="E27" s="1072"/>
      <c r="F27" s="1072"/>
      <c r="G27" s="1072"/>
      <c r="H27" s="1072"/>
      <c r="I27" s="1072"/>
      <c r="J27" s="1072"/>
      <c r="K27" s="1072"/>
      <c r="L27" s="1072"/>
      <c r="M27" s="1072"/>
      <c r="N27" s="1072"/>
      <c r="O27" s="1072"/>
      <c r="P27" s="1072"/>
      <c r="Q27" s="1072"/>
      <c r="R27" s="1072"/>
      <c r="S27" s="1072"/>
      <c r="T27" s="1072"/>
      <c r="U27" s="1072"/>
      <c r="V27" s="1072"/>
      <c r="W27" s="1073"/>
      <c r="X27" s="1074" t="s">
        <v>633</v>
      </c>
      <c r="Y27" s="1075"/>
      <c r="Z27" s="1075"/>
      <c r="AA27" s="1075"/>
      <c r="AB27" s="1075"/>
      <c r="AC27" s="1076"/>
      <c r="AD27" s="1074" t="s">
        <v>633</v>
      </c>
      <c r="AE27" s="1075"/>
      <c r="AF27" s="1075"/>
      <c r="AG27" s="1075"/>
      <c r="AH27" s="1075"/>
      <c r="AI27" s="1076"/>
      <c r="AJ27" s="1035">
        <v>0</v>
      </c>
      <c r="AK27" s="1036"/>
      <c r="AL27" s="1036"/>
      <c r="AM27" s="1036"/>
      <c r="AN27" s="1036"/>
      <c r="AO27" s="1036"/>
      <c r="AP27" s="1036"/>
      <c r="AQ27" s="1037"/>
      <c r="AR27" s="982"/>
      <c r="AS27" s="983"/>
      <c r="AT27" s="983"/>
      <c r="AU27" s="983"/>
      <c r="AV27" s="983"/>
      <c r="AW27" s="983"/>
      <c r="AX27" s="983"/>
      <c r="AY27" s="983"/>
      <c r="AZ27" s="983"/>
      <c r="BA27" s="983"/>
      <c r="BB27" s="983"/>
      <c r="BC27" s="983"/>
      <c r="BD27" s="983"/>
      <c r="BE27" s="983"/>
      <c r="BF27" s="983"/>
      <c r="BG27" s="983"/>
      <c r="BH27" s="983"/>
      <c r="BI27" s="983"/>
      <c r="BJ27" s="983"/>
      <c r="BK27" s="983"/>
      <c r="BL27" s="983"/>
      <c r="BM27" s="983"/>
      <c r="BN27" s="983"/>
      <c r="BO27" s="983"/>
      <c r="BP27" s="984"/>
    </row>
    <row r="28" spans="1:68" ht="52.5" customHeight="1">
      <c r="A28" s="979" t="s">
        <v>17</v>
      </c>
      <c r="B28" s="980"/>
      <c r="C28" s="981"/>
      <c r="D28" s="1071" t="s">
        <v>634</v>
      </c>
      <c r="E28" s="1072"/>
      <c r="F28" s="1072"/>
      <c r="G28" s="1072"/>
      <c r="H28" s="1072"/>
      <c r="I28" s="1072"/>
      <c r="J28" s="1072"/>
      <c r="K28" s="1072"/>
      <c r="L28" s="1072"/>
      <c r="M28" s="1072"/>
      <c r="N28" s="1072"/>
      <c r="O28" s="1072"/>
      <c r="P28" s="1072"/>
      <c r="Q28" s="1072"/>
      <c r="R28" s="1072"/>
      <c r="S28" s="1072"/>
      <c r="T28" s="1072"/>
      <c r="U28" s="1072"/>
      <c r="V28" s="1072"/>
      <c r="W28" s="1073"/>
      <c r="X28" s="1074" t="s">
        <v>635</v>
      </c>
      <c r="Y28" s="1075"/>
      <c r="Z28" s="1075"/>
      <c r="AA28" s="1075"/>
      <c r="AB28" s="1075"/>
      <c r="AC28" s="1076"/>
      <c r="AD28" s="1074" t="s">
        <v>635</v>
      </c>
      <c r="AE28" s="1075"/>
      <c r="AF28" s="1075"/>
      <c r="AG28" s="1075"/>
      <c r="AH28" s="1075"/>
      <c r="AI28" s="1076"/>
      <c r="AJ28" s="1035">
        <v>0</v>
      </c>
      <c r="AK28" s="1036"/>
      <c r="AL28" s="1036"/>
      <c r="AM28" s="1036"/>
      <c r="AN28" s="1036"/>
      <c r="AO28" s="1036"/>
      <c r="AP28" s="1036"/>
      <c r="AQ28" s="1037"/>
      <c r="AR28" s="982"/>
      <c r="AS28" s="983"/>
      <c r="AT28" s="983"/>
      <c r="AU28" s="983"/>
      <c r="AV28" s="983"/>
      <c r="AW28" s="983"/>
      <c r="AX28" s="983"/>
      <c r="AY28" s="983"/>
      <c r="AZ28" s="983"/>
      <c r="BA28" s="983"/>
      <c r="BB28" s="983"/>
      <c r="BC28" s="983"/>
      <c r="BD28" s="983"/>
      <c r="BE28" s="983"/>
      <c r="BF28" s="983"/>
      <c r="BG28" s="983"/>
      <c r="BH28" s="983"/>
      <c r="BI28" s="983"/>
      <c r="BJ28" s="983"/>
      <c r="BK28" s="983"/>
      <c r="BL28" s="983"/>
      <c r="BM28" s="983"/>
      <c r="BN28" s="983"/>
      <c r="BO28" s="983"/>
      <c r="BP28" s="984"/>
    </row>
    <row r="29" spans="1:68" ht="52.5" customHeight="1">
      <c r="A29" s="979" t="s">
        <v>18</v>
      </c>
      <c r="B29" s="980"/>
      <c r="C29" s="981"/>
      <c r="D29" s="1071" t="s">
        <v>636</v>
      </c>
      <c r="E29" s="1072"/>
      <c r="F29" s="1072"/>
      <c r="G29" s="1072"/>
      <c r="H29" s="1072"/>
      <c r="I29" s="1072"/>
      <c r="J29" s="1072"/>
      <c r="K29" s="1072"/>
      <c r="L29" s="1072"/>
      <c r="M29" s="1072"/>
      <c r="N29" s="1072"/>
      <c r="O29" s="1072"/>
      <c r="P29" s="1072"/>
      <c r="Q29" s="1072"/>
      <c r="R29" s="1072"/>
      <c r="S29" s="1072"/>
      <c r="T29" s="1072"/>
      <c r="U29" s="1072"/>
      <c r="V29" s="1072"/>
      <c r="W29" s="1073"/>
      <c r="X29" s="1074" t="s">
        <v>635</v>
      </c>
      <c r="Y29" s="1075"/>
      <c r="Z29" s="1075"/>
      <c r="AA29" s="1075"/>
      <c r="AB29" s="1075"/>
      <c r="AC29" s="1076"/>
      <c r="AD29" s="1074" t="s">
        <v>637</v>
      </c>
      <c r="AE29" s="1075"/>
      <c r="AF29" s="1075"/>
      <c r="AG29" s="1075"/>
      <c r="AH29" s="1075"/>
      <c r="AI29" s="1076"/>
      <c r="AJ29" s="1035">
        <v>0</v>
      </c>
      <c r="AK29" s="1036"/>
      <c r="AL29" s="1036"/>
      <c r="AM29" s="1036"/>
      <c r="AN29" s="1036"/>
      <c r="AO29" s="1036"/>
      <c r="AP29" s="1036"/>
      <c r="AQ29" s="1037"/>
      <c r="AR29" s="988"/>
      <c r="AS29" s="989"/>
      <c r="AT29" s="989"/>
      <c r="AU29" s="989"/>
      <c r="AV29" s="989"/>
      <c r="AW29" s="989"/>
      <c r="AX29" s="989"/>
      <c r="AY29" s="989"/>
      <c r="AZ29" s="989"/>
      <c r="BA29" s="989"/>
      <c r="BB29" s="989"/>
      <c r="BC29" s="989"/>
      <c r="BD29" s="989"/>
      <c r="BE29" s="989"/>
      <c r="BF29" s="989"/>
      <c r="BG29" s="989"/>
      <c r="BH29" s="989"/>
      <c r="BI29" s="989"/>
      <c r="BJ29" s="989"/>
      <c r="BK29" s="989"/>
      <c r="BL29" s="989"/>
      <c r="BM29" s="989"/>
      <c r="BN29" s="989"/>
      <c r="BO29" s="989"/>
      <c r="BP29" s="990"/>
    </row>
    <row r="30" spans="1:68" ht="39.75" customHeight="1">
      <c r="A30" s="979" t="s">
        <v>19</v>
      </c>
      <c r="B30" s="980"/>
      <c r="C30" s="981"/>
      <c r="D30" s="1071" t="s">
        <v>638</v>
      </c>
      <c r="E30" s="1072"/>
      <c r="F30" s="1072"/>
      <c r="G30" s="1072"/>
      <c r="H30" s="1072"/>
      <c r="I30" s="1072"/>
      <c r="J30" s="1072"/>
      <c r="K30" s="1072"/>
      <c r="L30" s="1072"/>
      <c r="M30" s="1072"/>
      <c r="N30" s="1072"/>
      <c r="O30" s="1072"/>
      <c r="P30" s="1072"/>
      <c r="Q30" s="1072"/>
      <c r="R30" s="1072"/>
      <c r="S30" s="1072"/>
      <c r="T30" s="1072"/>
      <c r="U30" s="1072"/>
      <c r="V30" s="1072"/>
      <c r="W30" s="1073"/>
      <c r="X30" s="1074" t="s">
        <v>639</v>
      </c>
      <c r="Y30" s="1075"/>
      <c r="Z30" s="1075"/>
      <c r="AA30" s="1075"/>
      <c r="AB30" s="1075"/>
      <c r="AC30" s="1076"/>
      <c r="AD30" s="1074" t="s">
        <v>639</v>
      </c>
      <c r="AE30" s="1075"/>
      <c r="AF30" s="1075"/>
      <c r="AG30" s="1075"/>
      <c r="AH30" s="1075"/>
      <c r="AI30" s="1076"/>
      <c r="AJ30" s="1035">
        <v>0</v>
      </c>
      <c r="AK30" s="1036"/>
      <c r="AL30" s="1036"/>
      <c r="AM30" s="1036"/>
      <c r="AN30" s="1036"/>
      <c r="AO30" s="1036"/>
      <c r="AP30" s="1036"/>
      <c r="AQ30" s="1037"/>
      <c r="AR30" s="988"/>
      <c r="AS30" s="989"/>
      <c r="AT30" s="989"/>
      <c r="AU30" s="989"/>
      <c r="AV30" s="989"/>
      <c r="AW30" s="989"/>
      <c r="AX30" s="989"/>
      <c r="AY30" s="989"/>
      <c r="AZ30" s="989"/>
      <c r="BA30" s="989"/>
      <c r="BB30" s="989"/>
      <c r="BC30" s="989"/>
      <c r="BD30" s="989"/>
      <c r="BE30" s="989"/>
      <c r="BF30" s="989"/>
      <c r="BG30" s="989"/>
      <c r="BH30" s="989"/>
      <c r="BI30" s="989"/>
      <c r="BJ30" s="989"/>
      <c r="BK30" s="989"/>
      <c r="BL30" s="989"/>
      <c r="BM30" s="989"/>
      <c r="BN30" s="989"/>
      <c r="BO30" s="989"/>
      <c r="BP30" s="990"/>
    </row>
    <row r="31" spans="1:68" ht="39" customHeight="1">
      <c r="A31" s="979" t="s">
        <v>374</v>
      </c>
      <c r="B31" s="980"/>
      <c r="C31" s="981"/>
      <c r="D31" s="1071" t="s">
        <v>640</v>
      </c>
      <c r="E31" s="1072"/>
      <c r="F31" s="1072"/>
      <c r="G31" s="1072"/>
      <c r="H31" s="1072"/>
      <c r="I31" s="1072"/>
      <c r="J31" s="1072"/>
      <c r="K31" s="1072"/>
      <c r="L31" s="1072"/>
      <c r="M31" s="1072"/>
      <c r="N31" s="1072"/>
      <c r="O31" s="1072"/>
      <c r="P31" s="1072"/>
      <c r="Q31" s="1072"/>
      <c r="R31" s="1072"/>
      <c r="S31" s="1072"/>
      <c r="T31" s="1072"/>
      <c r="U31" s="1072"/>
      <c r="V31" s="1072"/>
      <c r="W31" s="1073"/>
      <c r="X31" s="1074" t="s">
        <v>639</v>
      </c>
      <c r="Y31" s="1075"/>
      <c r="Z31" s="1075"/>
      <c r="AA31" s="1075"/>
      <c r="AB31" s="1075"/>
      <c r="AC31" s="1076"/>
      <c r="AD31" s="1074" t="s">
        <v>641</v>
      </c>
      <c r="AE31" s="1075"/>
      <c r="AF31" s="1075"/>
      <c r="AG31" s="1075"/>
      <c r="AH31" s="1075"/>
      <c r="AI31" s="1076"/>
      <c r="AJ31" s="1035">
        <v>0</v>
      </c>
      <c r="AK31" s="1036"/>
      <c r="AL31" s="1036"/>
      <c r="AM31" s="1036"/>
      <c r="AN31" s="1036"/>
      <c r="AO31" s="1036"/>
      <c r="AP31" s="1036"/>
      <c r="AQ31" s="1037"/>
      <c r="AR31" s="988"/>
      <c r="AS31" s="989"/>
      <c r="AT31" s="989"/>
      <c r="AU31" s="989"/>
      <c r="AV31" s="989"/>
      <c r="AW31" s="989"/>
      <c r="AX31" s="989"/>
      <c r="AY31" s="989"/>
      <c r="AZ31" s="989"/>
      <c r="BA31" s="989"/>
      <c r="BB31" s="989"/>
      <c r="BC31" s="989"/>
      <c r="BD31" s="989"/>
      <c r="BE31" s="989"/>
      <c r="BF31" s="989"/>
      <c r="BG31" s="989"/>
      <c r="BH31" s="989"/>
      <c r="BI31" s="989"/>
      <c r="BJ31" s="989"/>
      <c r="BK31" s="989"/>
      <c r="BL31" s="989"/>
      <c r="BM31" s="989"/>
      <c r="BN31" s="989"/>
      <c r="BO31" s="989"/>
      <c r="BP31" s="990"/>
    </row>
    <row r="32" spans="1:68" ht="12.75">
      <c r="A32" s="1050" t="s">
        <v>21</v>
      </c>
      <c r="B32" s="1051"/>
      <c r="C32" s="1052"/>
      <c r="D32" s="1041" t="s">
        <v>371</v>
      </c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3"/>
      <c r="X32" s="1077"/>
      <c r="Y32" s="1078"/>
      <c r="Z32" s="1078"/>
      <c r="AA32" s="1078"/>
      <c r="AB32" s="1078"/>
      <c r="AC32" s="1079"/>
      <c r="AD32" s="1077"/>
      <c r="AE32" s="1078"/>
      <c r="AF32" s="1078"/>
      <c r="AG32" s="1078"/>
      <c r="AH32" s="1078"/>
      <c r="AI32" s="1079"/>
      <c r="AJ32" s="1053"/>
      <c r="AK32" s="1054"/>
      <c r="AL32" s="1054"/>
      <c r="AM32" s="1054"/>
      <c r="AN32" s="1054"/>
      <c r="AO32" s="1054"/>
      <c r="AP32" s="1054"/>
      <c r="AQ32" s="1055"/>
      <c r="AR32" s="1047"/>
      <c r="AS32" s="1048"/>
      <c r="AT32" s="1048"/>
      <c r="AU32" s="1048"/>
      <c r="AV32" s="1048"/>
      <c r="AW32" s="1048"/>
      <c r="AX32" s="1048"/>
      <c r="AY32" s="1048"/>
      <c r="AZ32" s="1048"/>
      <c r="BA32" s="1048"/>
      <c r="BB32" s="1048"/>
      <c r="BC32" s="1048"/>
      <c r="BD32" s="1048"/>
      <c r="BE32" s="1048"/>
      <c r="BF32" s="1048"/>
      <c r="BG32" s="1048"/>
      <c r="BH32" s="1048"/>
      <c r="BI32" s="1048"/>
      <c r="BJ32" s="1048"/>
      <c r="BK32" s="1048"/>
      <c r="BL32" s="1048"/>
      <c r="BM32" s="1048"/>
      <c r="BN32" s="1048"/>
      <c r="BO32" s="1048"/>
      <c r="BP32" s="1049"/>
    </row>
    <row r="33" spans="1:68" ht="52.5" customHeight="1">
      <c r="A33" s="979" t="s">
        <v>23</v>
      </c>
      <c r="B33" s="980"/>
      <c r="C33" s="981"/>
      <c r="D33" s="1071" t="s">
        <v>634</v>
      </c>
      <c r="E33" s="1072"/>
      <c r="F33" s="1072"/>
      <c r="G33" s="1072"/>
      <c r="H33" s="1072"/>
      <c r="I33" s="1072"/>
      <c r="J33" s="1072"/>
      <c r="K33" s="1072"/>
      <c r="L33" s="1072"/>
      <c r="M33" s="1072"/>
      <c r="N33" s="1072"/>
      <c r="O33" s="1072"/>
      <c r="P33" s="1072"/>
      <c r="Q33" s="1072"/>
      <c r="R33" s="1072"/>
      <c r="S33" s="1072"/>
      <c r="T33" s="1072"/>
      <c r="U33" s="1072"/>
      <c r="V33" s="1072"/>
      <c r="W33" s="1073"/>
      <c r="X33" s="1074" t="s">
        <v>642</v>
      </c>
      <c r="Y33" s="1075"/>
      <c r="Z33" s="1075"/>
      <c r="AA33" s="1075"/>
      <c r="AB33" s="1075"/>
      <c r="AC33" s="1076"/>
      <c r="AD33" s="1074" t="s">
        <v>643</v>
      </c>
      <c r="AE33" s="1075"/>
      <c r="AF33" s="1075"/>
      <c r="AG33" s="1075"/>
      <c r="AH33" s="1075"/>
      <c r="AI33" s="1076"/>
      <c r="AJ33" s="1035">
        <v>0</v>
      </c>
      <c r="AK33" s="1036"/>
      <c r="AL33" s="1036"/>
      <c r="AM33" s="1036"/>
      <c r="AN33" s="1036"/>
      <c r="AO33" s="1036"/>
      <c r="AP33" s="1036"/>
      <c r="AQ33" s="1037"/>
      <c r="AR33" s="988"/>
      <c r="AS33" s="989"/>
      <c r="AT33" s="989"/>
      <c r="AU33" s="989"/>
      <c r="AV33" s="989"/>
      <c r="AW33" s="989"/>
      <c r="AX33" s="989"/>
      <c r="AY33" s="989"/>
      <c r="AZ33" s="989"/>
      <c r="BA33" s="989"/>
      <c r="BB33" s="989"/>
      <c r="BC33" s="989"/>
      <c r="BD33" s="989"/>
      <c r="BE33" s="989"/>
      <c r="BF33" s="989"/>
      <c r="BG33" s="989"/>
      <c r="BH33" s="989"/>
      <c r="BI33" s="989"/>
      <c r="BJ33" s="989"/>
      <c r="BK33" s="989"/>
      <c r="BL33" s="989"/>
      <c r="BM33" s="989"/>
      <c r="BN33" s="989"/>
      <c r="BO33" s="989"/>
      <c r="BP33" s="990"/>
    </row>
    <row r="34" spans="1:68" ht="39" customHeight="1">
      <c r="A34" s="979" t="s">
        <v>24</v>
      </c>
      <c r="B34" s="980"/>
      <c r="C34" s="981"/>
      <c r="D34" s="1071" t="s">
        <v>644</v>
      </c>
      <c r="E34" s="1072"/>
      <c r="F34" s="1072"/>
      <c r="G34" s="1072"/>
      <c r="H34" s="1072"/>
      <c r="I34" s="1072"/>
      <c r="J34" s="1072"/>
      <c r="K34" s="1072"/>
      <c r="L34" s="1072"/>
      <c r="M34" s="1072"/>
      <c r="N34" s="1072"/>
      <c r="O34" s="1072"/>
      <c r="P34" s="1072"/>
      <c r="Q34" s="1072"/>
      <c r="R34" s="1072"/>
      <c r="S34" s="1072"/>
      <c r="T34" s="1072"/>
      <c r="U34" s="1072"/>
      <c r="V34" s="1072"/>
      <c r="W34" s="1073"/>
      <c r="X34" s="1074" t="s">
        <v>645</v>
      </c>
      <c r="Y34" s="1075"/>
      <c r="Z34" s="1075"/>
      <c r="AA34" s="1075"/>
      <c r="AB34" s="1075"/>
      <c r="AC34" s="1076"/>
      <c r="AD34" s="1074" t="s">
        <v>645</v>
      </c>
      <c r="AE34" s="1075"/>
      <c r="AF34" s="1075"/>
      <c r="AG34" s="1075"/>
      <c r="AH34" s="1075"/>
      <c r="AI34" s="1076"/>
      <c r="AJ34" s="1035">
        <v>0</v>
      </c>
      <c r="AK34" s="1036"/>
      <c r="AL34" s="1036"/>
      <c r="AM34" s="1036"/>
      <c r="AN34" s="1036"/>
      <c r="AO34" s="1036"/>
      <c r="AP34" s="1036"/>
      <c r="AQ34" s="1037"/>
      <c r="AR34" s="988"/>
      <c r="AS34" s="989"/>
      <c r="AT34" s="989"/>
      <c r="AU34" s="989"/>
      <c r="AV34" s="989"/>
      <c r="AW34" s="989"/>
      <c r="AX34" s="989"/>
      <c r="AY34" s="989"/>
      <c r="AZ34" s="989"/>
      <c r="BA34" s="989"/>
      <c r="BB34" s="989"/>
      <c r="BC34" s="989"/>
      <c r="BD34" s="989"/>
      <c r="BE34" s="989"/>
      <c r="BF34" s="989"/>
      <c r="BG34" s="989"/>
      <c r="BH34" s="989"/>
      <c r="BI34" s="989"/>
      <c r="BJ34" s="989"/>
      <c r="BK34" s="989"/>
      <c r="BL34" s="989"/>
      <c r="BM34" s="989"/>
      <c r="BN34" s="989"/>
      <c r="BO34" s="989"/>
      <c r="BP34" s="990"/>
    </row>
    <row r="35" spans="1:68" ht="25.5" customHeight="1">
      <c r="A35" s="1050" t="s">
        <v>414</v>
      </c>
      <c r="B35" s="1051"/>
      <c r="C35" s="1052"/>
      <c r="D35" s="997" t="s">
        <v>369</v>
      </c>
      <c r="E35" s="998"/>
      <c r="F35" s="998"/>
      <c r="G35" s="998"/>
      <c r="H35" s="998"/>
      <c r="I35" s="998"/>
      <c r="J35" s="998"/>
      <c r="K35" s="998"/>
      <c r="L35" s="998"/>
      <c r="M35" s="998"/>
      <c r="N35" s="998"/>
      <c r="O35" s="998"/>
      <c r="P35" s="998"/>
      <c r="Q35" s="998"/>
      <c r="R35" s="998"/>
      <c r="S35" s="998"/>
      <c r="T35" s="998"/>
      <c r="U35" s="998"/>
      <c r="V35" s="998"/>
      <c r="W35" s="999"/>
      <c r="X35" s="1077"/>
      <c r="Y35" s="1078"/>
      <c r="Z35" s="1078"/>
      <c r="AA35" s="1078"/>
      <c r="AB35" s="1078"/>
      <c r="AC35" s="1079"/>
      <c r="AD35" s="1077"/>
      <c r="AE35" s="1078"/>
      <c r="AF35" s="1078"/>
      <c r="AG35" s="1078"/>
      <c r="AH35" s="1078"/>
      <c r="AI35" s="1079"/>
      <c r="AJ35" s="1053"/>
      <c r="AK35" s="1054"/>
      <c r="AL35" s="1054"/>
      <c r="AM35" s="1054"/>
      <c r="AN35" s="1054"/>
      <c r="AO35" s="1054"/>
      <c r="AP35" s="1054"/>
      <c r="AQ35" s="1055"/>
      <c r="AR35" s="1047"/>
      <c r="AS35" s="1048"/>
      <c r="AT35" s="1048"/>
      <c r="AU35" s="1048"/>
      <c r="AV35" s="1048"/>
      <c r="AW35" s="1048"/>
      <c r="AX35" s="1048"/>
      <c r="AY35" s="1048"/>
      <c r="AZ35" s="1048"/>
      <c r="BA35" s="1048"/>
      <c r="BB35" s="1048"/>
      <c r="BC35" s="1048"/>
      <c r="BD35" s="1048"/>
      <c r="BE35" s="1048"/>
      <c r="BF35" s="1048"/>
      <c r="BG35" s="1048"/>
      <c r="BH35" s="1048"/>
      <c r="BI35" s="1048"/>
      <c r="BJ35" s="1048"/>
      <c r="BK35" s="1048"/>
      <c r="BL35" s="1048"/>
      <c r="BM35" s="1048"/>
      <c r="BN35" s="1048"/>
      <c r="BO35" s="1048"/>
      <c r="BP35" s="1049"/>
    </row>
    <row r="36" spans="1:68" ht="40.5" customHeight="1">
      <c r="A36" s="979" t="s">
        <v>368</v>
      </c>
      <c r="B36" s="980"/>
      <c r="C36" s="981"/>
      <c r="D36" s="1071" t="s">
        <v>646</v>
      </c>
      <c r="E36" s="1072"/>
      <c r="F36" s="1072"/>
      <c r="G36" s="1072"/>
      <c r="H36" s="1072"/>
      <c r="I36" s="1072"/>
      <c r="J36" s="1072"/>
      <c r="K36" s="1072"/>
      <c r="L36" s="1072"/>
      <c r="M36" s="1072"/>
      <c r="N36" s="1072"/>
      <c r="O36" s="1072"/>
      <c r="P36" s="1072"/>
      <c r="Q36" s="1072"/>
      <c r="R36" s="1072"/>
      <c r="S36" s="1072"/>
      <c r="T36" s="1072"/>
      <c r="U36" s="1072"/>
      <c r="V36" s="1072"/>
      <c r="W36" s="1073"/>
      <c r="X36" s="1074" t="s">
        <v>645</v>
      </c>
      <c r="Y36" s="1075"/>
      <c r="Z36" s="1075"/>
      <c r="AA36" s="1075"/>
      <c r="AB36" s="1075"/>
      <c r="AC36" s="1076"/>
      <c r="AD36" s="1074" t="s">
        <v>645</v>
      </c>
      <c r="AE36" s="1075"/>
      <c r="AF36" s="1075"/>
      <c r="AG36" s="1075"/>
      <c r="AH36" s="1075"/>
      <c r="AI36" s="1076"/>
      <c r="AJ36" s="1035">
        <v>0</v>
      </c>
      <c r="AK36" s="1036"/>
      <c r="AL36" s="1036"/>
      <c r="AM36" s="1036"/>
      <c r="AN36" s="1036"/>
      <c r="AO36" s="1036"/>
      <c r="AP36" s="1036"/>
      <c r="AQ36" s="1037"/>
      <c r="AR36" s="988"/>
      <c r="AS36" s="989"/>
      <c r="AT36" s="989"/>
      <c r="AU36" s="989"/>
      <c r="AV36" s="989"/>
      <c r="AW36" s="989"/>
      <c r="AX36" s="989"/>
      <c r="AY36" s="989"/>
      <c r="AZ36" s="989"/>
      <c r="BA36" s="989"/>
      <c r="BB36" s="989"/>
      <c r="BC36" s="989"/>
      <c r="BD36" s="989"/>
      <c r="BE36" s="989"/>
      <c r="BF36" s="989"/>
      <c r="BG36" s="989"/>
      <c r="BH36" s="989"/>
      <c r="BI36" s="989"/>
      <c r="BJ36" s="989"/>
      <c r="BK36" s="989"/>
      <c r="BL36" s="989"/>
      <c r="BM36" s="989"/>
      <c r="BN36" s="989"/>
      <c r="BO36" s="989"/>
      <c r="BP36" s="990"/>
    </row>
    <row r="37" spans="1:68" ht="51" customHeight="1">
      <c r="A37" s="979" t="s">
        <v>367</v>
      </c>
      <c r="B37" s="980"/>
      <c r="C37" s="981"/>
      <c r="D37" s="1071" t="s">
        <v>647</v>
      </c>
      <c r="E37" s="1072"/>
      <c r="F37" s="1072"/>
      <c r="G37" s="1072"/>
      <c r="H37" s="1072"/>
      <c r="I37" s="1072"/>
      <c r="J37" s="1072"/>
      <c r="K37" s="1072"/>
      <c r="L37" s="1072"/>
      <c r="M37" s="1072"/>
      <c r="N37" s="1072"/>
      <c r="O37" s="1072"/>
      <c r="P37" s="1072"/>
      <c r="Q37" s="1072"/>
      <c r="R37" s="1072"/>
      <c r="S37" s="1072"/>
      <c r="T37" s="1072"/>
      <c r="U37" s="1072"/>
      <c r="V37" s="1072"/>
      <c r="W37" s="1073"/>
      <c r="X37" s="1074" t="s">
        <v>648</v>
      </c>
      <c r="Y37" s="1075"/>
      <c r="Z37" s="1075"/>
      <c r="AA37" s="1075"/>
      <c r="AB37" s="1075"/>
      <c r="AC37" s="1076"/>
      <c r="AD37" s="1074" t="s">
        <v>649</v>
      </c>
      <c r="AE37" s="1075"/>
      <c r="AF37" s="1075"/>
      <c r="AG37" s="1075"/>
      <c r="AH37" s="1075"/>
      <c r="AI37" s="1076"/>
      <c r="AJ37" s="1035">
        <v>0</v>
      </c>
      <c r="AK37" s="1036"/>
      <c r="AL37" s="1036"/>
      <c r="AM37" s="1036"/>
      <c r="AN37" s="1036"/>
      <c r="AO37" s="1036"/>
      <c r="AP37" s="1036"/>
      <c r="AQ37" s="1037"/>
      <c r="AR37" s="988"/>
      <c r="AS37" s="989"/>
      <c r="AT37" s="989"/>
      <c r="AU37" s="989"/>
      <c r="AV37" s="989"/>
      <c r="AW37" s="989"/>
      <c r="AX37" s="989"/>
      <c r="AY37" s="989"/>
      <c r="AZ37" s="989"/>
      <c r="BA37" s="989"/>
      <c r="BB37" s="989"/>
      <c r="BC37" s="989"/>
      <c r="BD37" s="989"/>
      <c r="BE37" s="989"/>
      <c r="BF37" s="989"/>
      <c r="BG37" s="989"/>
      <c r="BH37" s="989"/>
      <c r="BI37" s="989"/>
      <c r="BJ37" s="989"/>
      <c r="BK37" s="989"/>
      <c r="BL37" s="989"/>
      <c r="BM37" s="989"/>
      <c r="BN37" s="989"/>
      <c r="BO37" s="989"/>
      <c r="BP37" s="990"/>
    </row>
    <row r="38" spans="1:68" ht="39" customHeight="1">
      <c r="A38" s="988" t="s">
        <v>365</v>
      </c>
      <c r="B38" s="989"/>
      <c r="C38" s="990"/>
      <c r="D38" s="1071" t="s">
        <v>650</v>
      </c>
      <c r="E38" s="1072"/>
      <c r="F38" s="1072"/>
      <c r="G38" s="1072"/>
      <c r="H38" s="1072"/>
      <c r="I38" s="1072"/>
      <c r="J38" s="1072"/>
      <c r="K38" s="1072"/>
      <c r="L38" s="1072"/>
      <c r="M38" s="1072"/>
      <c r="N38" s="1072"/>
      <c r="O38" s="1072"/>
      <c r="P38" s="1072"/>
      <c r="Q38" s="1072"/>
      <c r="R38" s="1072"/>
      <c r="S38" s="1072"/>
      <c r="T38" s="1072"/>
      <c r="U38" s="1072"/>
      <c r="V38" s="1072"/>
      <c r="W38" s="1073"/>
      <c r="X38" s="1074" t="s">
        <v>648</v>
      </c>
      <c r="Y38" s="1075"/>
      <c r="Z38" s="1075"/>
      <c r="AA38" s="1075"/>
      <c r="AB38" s="1075"/>
      <c r="AC38" s="1076"/>
      <c r="AD38" s="1074" t="s">
        <v>649</v>
      </c>
      <c r="AE38" s="1075"/>
      <c r="AF38" s="1075"/>
      <c r="AG38" s="1075"/>
      <c r="AH38" s="1075"/>
      <c r="AI38" s="1076"/>
      <c r="AJ38" s="1035">
        <v>0</v>
      </c>
      <c r="AK38" s="1036"/>
      <c r="AL38" s="1036"/>
      <c r="AM38" s="1036"/>
      <c r="AN38" s="1036"/>
      <c r="AO38" s="1036"/>
      <c r="AP38" s="1036"/>
      <c r="AQ38" s="1037"/>
      <c r="AR38" s="988"/>
      <c r="AS38" s="989"/>
      <c r="AT38" s="989"/>
      <c r="AU38" s="989"/>
      <c r="AV38" s="989"/>
      <c r="AW38" s="989"/>
      <c r="AX38" s="989"/>
      <c r="AY38" s="989"/>
      <c r="AZ38" s="989"/>
      <c r="BA38" s="989"/>
      <c r="BB38" s="989"/>
      <c r="BC38" s="989"/>
      <c r="BD38" s="989"/>
      <c r="BE38" s="989"/>
      <c r="BF38" s="989"/>
      <c r="BG38" s="989"/>
      <c r="BH38" s="989"/>
      <c r="BI38" s="989"/>
      <c r="BJ38" s="989"/>
      <c r="BK38" s="989"/>
      <c r="BL38" s="989"/>
      <c r="BM38" s="989"/>
      <c r="BN38" s="989"/>
      <c r="BO38" s="989"/>
      <c r="BP38" s="990"/>
    </row>
    <row r="39" spans="1:68" ht="39.75" customHeight="1">
      <c r="A39" s="988" t="s">
        <v>363</v>
      </c>
      <c r="B39" s="989"/>
      <c r="C39" s="990"/>
      <c r="D39" s="1071" t="s">
        <v>651</v>
      </c>
      <c r="E39" s="1072"/>
      <c r="F39" s="1072"/>
      <c r="G39" s="1072"/>
      <c r="H39" s="1072"/>
      <c r="I39" s="1072"/>
      <c r="J39" s="1072"/>
      <c r="K39" s="1072"/>
      <c r="L39" s="1072"/>
      <c r="M39" s="1072"/>
      <c r="N39" s="1072"/>
      <c r="O39" s="1072"/>
      <c r="P39" s="1072"/>
      <c r="Q39" s="1072"/>
      <c r="R39" s="1072"/>
      <c r="S39" s="1072"/>
      <c r="T39" s="1072"/>
      <c r="U39" s="1072"/>
      <c r="V39" s="1072"/>
      <c r="W39" s="1073"/>
      <c r="X39" s="1074" t="s">
        <v>648</v>
      </c>
      <c r="Y39" s="1075"/>
      <c r="Z39" s="1075"/>
      <c r="AA39" s="1075"/>
      <c r="AB39" s="1075"/>
      <c r="AC39" s="1076"/>
      <c r="AD39" s="1074" t="s">
        <v>649</v>
      </c>
      <c r="AE39" s="1075"/>
      <c r="AF39" s="1075"/>
      <c r="AG39" s="1075"/>
      <c r="AH39" s="1075"/>
      <c r="AI39" s="1076"/>
      <c r="AJ39" s="1035">
        <v>0</v>
      </c>
      <c r="AK39" s="1036"/>
      <c r="AL39" s="1036"/>
      <c r="AM39" s="1036"/>
      <c r="AN39" s="1036"/>
      <c r="AO39" s="1036"/>
      <c r="AP39" s="1036"/>
      <c r="AQ39" s="1037"/>
      <c r="AR39" s="988"/>
      <c r="AS39" s="989"/>
      <c r="AT39" s="989"/>
      <c r="AU39" s="989"/>
      <c r="AV39" s="989"/>
      <c r="AW39" s="989"/>
      <c r="AX39" s="989"/>
      <c r="AY39" s="989"/>
      <c r="AZ39" s="989"/>
      <c r="BA39" s="989"/>
      <c r="BB39" s="989"/>
      <c r="BC39" s="989"/>
      <c r="BD39" s="989"/>
      <c r="BE39" s="989"/>
      <c r="BF39" s="989"/>
      <c r="BG39" s="989"/>
      <c r="BH39" s="989"/>
      <c r="BI39" s="989"/>
      <c r="BJ39" s="989"/>
      <c r="BK39" s="989"/>
      <c r="BL39" s="989"/>
      <c r="BM39" s="989"/>
      <c r="BN39" s="989"/>
      <c r="BO39" s="989"/>
      <c r="BP39" s="990"/>
    </row>
    <row r="40" spans="1:68" ht="39" customHeight="1">
      <c r="A40" s="1026" t="s">
        <v>361</v>
      </c>
      <c r="B40" s="1027"/>
      <c r="C40" s="1028"/>
      <c r="D40" s="1071" t="s">
        <v>652</v>
      </c>
      <c r="E40" s="1072"/>
      <c r="F40" s="1072"/>
      <c r="G40" s="1072"/>
      <c r="H40" s="1072"/>
      <c r="I40" s="1072"/>
      <c r="J40" s="1072"/>
      <c r="K40" s="1072"/>
      <c r="L40" s="1072"/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3"/>
      <c r="X40" s="1074" t="s">
        <v>653</v>
      </c>
      <c r="Y40" s="1075"/>
      <c r="Z40" s="1075"/>
      <c r="AA40" s="1075"/>
      <c r="AB40" s="1075"/>
      <c r="AC40" s="1076"/>
      <c r="AD40" s="1074" t="s">
        <v>653</v>
      </c>
      <c r="AE40" s="1075"/>
      <c r="AF40" s="1075"/>
      <c r="AG40" s="1075"/>
      <c r="AH40" s="1075"/>
      <c r="AI40" s="1076"/>
      <c r="AJ40" s="1035">
        <v>0</v>
      </c>
      <c r="AK40" s="1036"/>
      <c r="AL40" s="1036"/>
      <c r="AM40" s="1036"/>
      <c r="AN40" s="1036"/>
      <c r="AO40" s="1036"/>
      <c r="AP40" s="1036"/>
      <c r="AQ40" s="1037"/>
      <c r="AR40" s="988"/>
      <c r="AS40" s="989"/>
      <c r="AT40" s="989"/>
      <c r="AU40" s="989"/>
      <c r="AV40" s="989"/>
      <c r="AW40" s="989"/>
      <c r="AX40" s="989"/>
      <c r="AY40" s="989"/>
      <c r="AZ40" s="989"/>
      <c r="BA40" s="989"/>
      <c r="BB40" s="989"/>
      <c r="BC40" s="989"/>
      <c r="BD40" s="989"/>
      <c r="BE40" s="989"/>
      <c r="BF40" s="989"/>
      <c r="BG40" s="989"/>
      <c r="BH40" s="989"/>
      <c r="BI40" s="989"/>
      <c r="BJ40" s="989"/>
      <c r="BK40" s="989"/>
      <c r="BL40" s="989"/>
      <c r="BM40" s="989"/>
      <c r="BN40" s="989"/>
      <c r="BO40" s="989"/>
      <c r="BP40" s="990"/>
    </row>
    <row r="41" spans="1:68" ht="12.75">
      <c r="A41" s="1038" t="s">
        <v>442</v>
      </c>
      <c r="B41" s="1039"/>
      <c r="C41" s="1040"/>
      <c r="D41" s="1080" t="s">
        <v>360</v>
      </c>
      <c r="E41" s="1081"/>
      <c r="F41" s="1081"/>
      <c r="G41" s="1081"/>
      <c r="H41" s="1081"/>
      <c r="I41" s="1081"/>
      <c r="J41" s="1081"/>
      <c r="K41" s="1081"/>
      <c r="L41" s="1081"/>
      <c r="M41" s="1081"/>
      <c r="N41" s="1081"/>
      <c r="O41" s="1081"/>
      <c r="P41" s="1081"/>
      <c r="Q41" s="1081"/>
      <c r="R41" s="1081"/>
      <c r="S41" s="1081"/>
      <c r="T41" s="1081"/>
      <c r="U41" s="1081"/>
      <c r="V41" s="1081"/>
      <c r="W41" s="1082"/>
      <c r="X41" s="1077"/>
      <c r="Y41" s="1078"/>
      <c r="Z41" s="1078"/>
      <c r="AA41" s="1078"/>
      <c r="AB41" s="1078"/>
      <c r="AC41" s="1079"/>
      <c r="AD41" s="1077"/>
      <c r="AE41" s="1078"/>
      <c r="AF41" s="1078"/>
      <c r="AG41" s="1078"/>
      <c r="AH41" s="1078"/>
      <c r="AI41" s="1079"/>
      <c r="AJ41" s="1044"/>
      <c r="AK41" s="1045"/>
      <c r="AL41" s="1045"/>
      <c r="AM41" s="1045"/>
      <c r="AN41" s="1045"/>
      <c r="AO41" s="1045"/>
      <c r="AP41" s="1045"/>
      <c r="AQ41" s="1046"/>
      <c r="AR41" s="1047"/>
      <c r="AS41" s="1048"/>
      <c r="AT41" s="1048"/>
      <c r="AU41" s="1048"/>
      <c r="AV41" s="1048"/>
      <c r="AW41" s="1048"/>
      <c r="AX41" s="1048"/>
      <c r="AY41" s="1048"/>
      <c r="AZ41" s="1048"/>
      <c r="BA41" s="1048"/>
      <c r="BB41" s="1048"/>
      <c r="BC41" s="1048"/>
      <c r="BD41" s="1048"/>
      <c r="BE41" s="1048"/>
      <c r="BF41" s="1048"/>
      <c r="BG41" s="1048"/>
      <c r="BH41" s="1048"/>
      <c r="BI41" s="1048"/>
      <c r="BJ41" s="1048"/>
      <c r="BK41" s="1048"/>
      <c r="BL41" s="1048"/>
      <c r="BM41" s="1048"/>
      <c r="BN41" s="1048"/>
      <c r="BO41" s="1048"/>
      <c r="BP41" s="1049"/>
    </row>
    <row r="42" spans="1:68" ht="39.75" customHeight="1">
      <c r="A42" s="1026" t="s">
        <v>359</v>
      </c>
      <c r="B42" s="1027"/>
      <c r="C42" s="1028"/>
      <c r="D42" s="1071" t="s">
        <v>654</v>
      </c>
      <c r="E42" s="1072"/>
      <c r="F42" s="1072"/>
      <c r="G42" s="1072"/>
      <c r="H42" s="1072"/>
      <c r="I42" s="1072"/>
      <c r="J42" s="1072"/>
      <c r="K42" s="1072"/>
      <c r="L42" s="1072"/>
      <c r="M42" s="1072"/>
      <c r="N42" s="1072"/>
      <c r="O42" s="1072"/>
      <c r="P42" s="1072"/>
      <c r="Q42" s="1072"/>
      <c r="R42" s="1072"/>
      <c r="S42" s="1072"/>
      <c r="T42" s="1072"/>
      <c r="U42" s="1072"/>
      <c r="V42" s="1072"/>
      <c r="W42" s="1073"/>
      <c r="X42" s="1074" t="s">
        <v>653</v>
      </c>
      <c r="Y42" s="1075"/>
      <c r="Z42" s="1075"/>
      <c r="AA42" s="1075"/>
      <c r="AB42" s="1075"/>
      <c r="AC42" s="1076"/>
      <c r="AD42" s="1074" t="s">
        <v>653</v>
      </c>
      <c r="AE42" s="1075"/>
      <c r="AF42" s="1075"/>
      <c r="AG42" s="1075"/>
      <c r="AH42" s="1075"/>
      <c r="AI42" s="1076"/>
      <c r="AJ42" s="1035">
        <v>0</v>
      </c>
      <c r="AK42" s="1036"/>
      <c r="AL42" s="1036"/>
      <c r="AM42" s="1036"/>
      <c r="AN42" s="1036"/>
      <c r="AO42" s="1036"/>
      <c r="AP42" s="1036"/>
      <c r="AQ42" s="1037"/>
      <c r="AR42" s="988"/>
      <c r="AS42" s="989"/>
      <c r="AT42" s="989"/>
      <c r="AU42" s="989"/>
      <c r="AV42" s="989"/>
      <c r="AW42" s="989"/>
      <c r="AX42" s="989"/>
      <c r="AY42" s="989"/>
      <c r="AZ42" s="989"/>
      <c r="BA42" s="989"/>
      <c r="BB42" s="989"/>
      <c r="BC42" s="989"/>
      <c r="BD42" s="989"/>
      <c r="BE42" s="989"/>
      <c r="BF42" s="989"/>
      <c r="BG42" s="989"/>
      <c r="BH42" s="989"/>
      <c r="BI42" s="989"/>
      <c r="BJ42" s="989"/>
      <c r="BK42" s="989"/>
      <c r="BL42" s="989"/>
      <c r="BM42" s="989"/>
      <c r="BN42" s="989"/>
      <c r="BO42" s="989"/>
      <c r="BP42" s="990"/>
    </row>
    <row r="43" spans="1:68" ht="52.5" customHeight="1">
      <c r="A43" s="1026" t="s">
        <v>356</v>
      </c>
      <c r="B43" s="1027"/>
      <c r="C43" s="1028"/>
      <c r="D43" s="1071" t="s">
        <v>655</v>
      </c>
      <c r="E43" s="1072"/>
      <c r="F43" s="1072"/>
      <c r="G43" s="1072"/>
      <c r="H43" s="1072"/>
      <c r="I43" s="1072"/>
      <c r="J43" s="1072"/>
      <c r="K43" s="1072"/>
      <c r="L43" s="1072"/>
      <c r="M43" s="1072"/>
      <c r="N43" s="1072"/>
      <c r="O43" s="1072"/>
      <c r="P43" s="1072"/>
      <c r="Q43" s="1072"/>
      <c r="R43" s="1072"/>
      <c r="S43" s="1072"/>
      <c r="T43" s="1072"/>
      <c r="U43" s="1072"/>
      <c r="V43" s="1072"/>
      <c r="W43" s="1073"/>
      <c r="X43" s="1074" t="s">
        <v>656</v>
      </c>
      <c r="Y43" s="1075"/>
      <c r="Z43" s="1075"/>
      <c r="AA43" s="1075"/>
      <c r="AB43" s="1075"/>
      <c r="AC43" s="1076"/>
      <c r="AD43" s="1074" t="s">
        <v>656</v>
      </c>
      <c r="AE43" s="1075"/>
      <c r="AF43" s="1075"/>
      <c r="AG43" s="1075"/>
      <c r="AH43" s="1075"/>
      <c r="AI43" s="1076"/>
      <c r="AJ43" s="1035">
        <v>0</v>
      </c>
      <c r="AK43" s="1036"/>
      <c r="AL43" s="1036"/>
      <c r="AM43" s="1036"/>
      <c r="AN43" s="1036"/>
      <c r="AO43" s="1036"/>
      <c r="AP43" s="1036"/>
      <c r="AQ43" s="1037"/>
      <c r="AR43" s="988"/>
      <c r="AS43" s="989"/>
      <c r="AT43" s="989"/>
      <c r="AU43" s="989"/>
      <c r="AV43" s="989"/>
      <c r="AW43" s="989"/>
      <c r="AX43" s="989"/>
      <c r="AY43" s="989"/>
      <c r="AZ43" s="989"/>
      <c r="BA43" s="989"/>
      <c r="BB43" s="989"/>
      <c r="BC43" s="989"/>
      <c r="BD43" s="989"/>
      <c r="BE43" s="989"/>
      <c r="BF43" s="989"/>
      <c r="BG43" s="989"/>
      <c r="BH43" s="989"/>
      <c r="BI43" s="989"/>
      <c r="BJ43" s="989"/>
      <c r="BK43" s="989"/>
      <c r="BL43" s="989"/>
      <c r="BM43" s="989"/>
      <c r="BN43" s="989"/>
      <c r="BO43" s="989"/>
      <c r="BP43" s="990"/>
    </row>
    <row r="44" spans="1:68" ht="51.75" customHeight="1">
      <c r="A44" s="1026" t="s">
        <v>355</v>
      </c>
      <c r="B44" s="1027"/>
      <c r="C44" s="1028"/>
      <c r="D44" s="1071" t="s">
        <v>657</v>
      </c>
      <c r="E44" s="1072"/>
      <c r="F44" s="1072"/>
      <c r="G44" s="1072"/>
      <c r="H44" s="1072"/>
      <c r="I44" s="1072"/>
      <c r="J44" s="1072"/>
      <c r="K44" s="1072"/>
      <c r="L44" s="1072"/>
      <c r="M44" s="1072"/>
      <c r="N44" s="1072"/>
      <c r="O44" s="1072"/>
      <c r="P44" s="1072"/>
      <c r="Q44" s="1072"/>
      <c r="R44" s="1072"/>
      <c r="S44" s="1072"/>
      <c r="T44" s="1072"/>
      <c r="U44" s="1072"/>
      <c r="V44" s="1072"/>
      <c r="W44" s="1073"/>
      <c r="X44" s="1074" t="s">
        <v>656</v>
      </c>
      <c r="Y44" s="1075"/>
      <c r="Z44" s="1075"/>
      <c r="AA44" s="1075"/>
      <c r="AB44" s="1075"/>
      <c r="AC44" s="1076"/>
      <c r="AD44" s="1074" t="s">
        <v>656</v>
      </c>
      <c r="AE44" s="1075"/>
      <c r="AF44" s="1075"/>
      <c r="AG44" s="1075"/>
      <c r="AH44" s="1075"/>
      <c r="AI44" s="1076"/>
      <c r="AJ44" s="1035">
        <v>0</v>
      </c>
      <c r="AK44" s="1036"/>
      <c r="AL44" s="1036"/>
      <c r="AM44" s="1036"/>
      <c r="AN44" s="1036"/>
      <c r="AO44" s="1036"/>
      <c r="AP44" s="1036"/>
      <c r="AQ44" s="1037"/>
      <c r="AR44" s="988"/>
      <c r="AS44" s="989"/>
      <c r="AT44" s="989"/>
      <c r="AU44" s="989"/>
      <c r="AV44" s="989"/>
      <c r="AW44" s="989"/>
      <c r="AX44" s="989"/>
      <c r="AY44" s="989"/>
      <c r="AZ44" s="989"/>
      <c r="BA44" s="989"/>
      <c r="BB44" s="989"/>
      <c r="BC44" s="989"/>
      <c r="BD44" s="989"/>
      <c r="BE44" s="989"/>
      <c r="BF44" s="989"/>
      <c r="BG44" s="989"/>
      <c r="BH44" s="989"/>
      <c r="BI44" s="989"/>
      <c r="BJ44" s="989"/>
      <c r="BK44" s="989"/>
      <c r="BL44" s="989"/>
      <c r="BM44" s="989"/>
      <c r="BN44" s="989"/>
      <c r="BO44" s="989"/>
      <c r="BP44" s="990"/>
    </row>
    <row r="45" spans="1:68" ht="51" customHeight="1">
      <c r="A45" s="1026" t="s">
        <v>354</v>
      </c>
      <c r="B45" s="1027"/>
      <c r="C45" s="1028"/>
      <c r="D45" s="1071" t="s">
        <v>658</v>
      </c>
      <c r="E45" s="1072"/>
      <c r="F45" s="1072"/>
      <c r="G45" s="1072"/>
      <c r="H45" s="1072"/>
      <c r="I45" s="1072"/>
      <c r="J45" s="1072"/>
      <c r="K45" s="1072"/>
      <c r="L45" s="1072"/>
      <c r="M45" s="1072"/>
      <c r="N45" s="1072"/>
      <c r="O45" s="1072"/>
      <c r="P45" s="1072"/>
      <c r="Q45" s="1072"/>
      <c r="R45" s="1072"/>
      <c r="S45" s="1072"/>
      <c r="T45" s="1072"/>
      <c r="U45" s="1072"/>
      <c r="V45" s="1072"/>
      <c r="W45" s="1073"/>
      <c r="X45" s="1074" t="s">
        <v>656</v>
      </c>
      <c r="Y45" s="1075"/>
      <c r="Z45" s="1075"/>
      <c r="AA45" s="1075"/>
      <c r="AB45" s="1075"/>
      <c r="AC45" s="1076"/>
      <c r="AD45" s="1074" t="s">
        <v>656</v>
      </c>
      <c r="AE45" s="1075"/>
      <c r="AF45" s="1075"/>
      <c r="AG45" s="1075"/>
      <c r="AH45" s="1075"/>
      <c r="AI45" s="1076"/>
      <c r="AJ45" s="1035">
        <v>0</v>
      </c>
      <c r="AK45" s="1036"/>
      <c r="AL45" s="1036"/>
      <c r="AM45" s="1036"/>
      <c r="AN45" s="1036"/>
      <c r="AO45" s="1036"/>
      <c r="AP45" s="1036"/>
      <c r="AQ45" s="1037"/>
      <c r="AR45" s="988"/>
      <c r="AS45" s="989"/>
      <c r="AT45" s="989"/>
      <c r="AU45" s="989"/>
      <c r="AV45" s="989"/>
      <c r="AW45" s="989"/>
      <c r="AX45" s="989"/>
      <c r="AY45" s="989"/>
      <c r="AZ45" s="989"/>
      <c r="BA45" s="989"/>
      <c r="BB45" s="989"/>
      <c r="BC45" s="989"/>
      <c r="BD45" s="989"/>
      <c r="BE45" s="989"/>
      <c r="BF45" s="989"/>
      <c r="BG45" s="989"/>
      <c r="BH45" s="989"/>
      <c r="BI45" s="989"/>
      <c r="BJ45" s="989"/>
      <c r="BK45" s="989"/>
      <c r="BL45" s="989"/>
      <c r="BM45" s="989"/>
      <c r="BN45" s="989"/>
      <c r="BO45" s="989"/>
      <c r="BP45" s="990"/>
    </row>
    <row r="48" spans="1:68" ht="15">
      <c r="A48" s="27" t="s">
        <v>73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17"/>
      <c r="W48" s="1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ht="15">
      <c r="A49" s="25" t="s">
        <v>77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18"/>
      <c r="AY49" s="18"/>
      <c r="AZ49" s="18"/>
      <c r="BA49" s="18"/>
      <c r="BB49" s="18"/>
      <c r="BC49" s="18"/>
      <c r="BD49" s="390" t="s">
        <v>79</v>
      </c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ht="12.75">
      <c r="A50" s="463" t="s">
        <v>68</v>
      </c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17"/>
      <c r="W50" s="17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453" t="s">
        <v>69</v>
      </c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18"/>
      <c r="AY50" s="18"/>
      <c r="AZ50" s="18"/>
      <c r="BA50" s="18"/>
      <c r="BB50" s="18"/>
      <c r="BC50" s="18"/>
      <c r="BD50" s="452" t="s">
        <v>70</v>
      </c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</row>
    <row r="51" spans="1:68" ht="15">
      <c r="A51" s="25" t="s">
        <v>78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18"/>
      <c r="AY51" s="18"/>
      <c r="AZ51" s="18"/>
      <c r="BA51" s="18"/>
      <c r="BB51" s="18"/>
      <c r="BC51" s="18"/>
      <c r="BD51" s="390" t="s">
        <v>80</v>
      </c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ht="12.75">
      <c r="A52" s="463" t="s">
        <v>68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17"/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453" t="s">
        <v>69</v>
      </c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18"/>
      <c r="AY52" s="18"/>
      <c r="AZ52" s="18"/>
      <c r="BA52" s="18"/>
      <c r="BB52" s="18"/>
      <c r="BC52" s="18"/>
      <c r="BD52" s="452" t="s">
        <v>70</v>
      </c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</row>
    <row r="53" spans="1:68" ht="15">
      <c r="A53" s="27" t="s">
        <v>74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ht="15">
      <c r="A54" s="25" t="s">
        <v>688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17"/>
      <c r="W54" s="17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18"/>
      <c r="AY54" s="18"/>
      <c r="AZ54" s="18"/>
      <c r="BA54" s="18"/>
      <c r="BB54" s="18"/>
      <c r="BC54" s="18"/>
      <c r="BD54" s="390" t="s">
        <v>689</v>
      </c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ht="12.75">
      <c r="A55" s="463" t="s">
        <v>68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17"/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453" t="s">
        <v>69</v>
      </c>
      <c r="AI55" s="453"/>
      <c r="AJ55" s="453"/>
      <c r="AK55" s="453"/>
      <c r="AL55" s="453"/>
      <c r="AM55" s="453"/>
      <c r="AN55" s="453"/>
      <c r="AO55" s="453"/>
      <c r="AP55" s="453"/>
      <c r="AQ55" s="453"/>
      <c r="AR55" s="453"/>
      <c r="AS55" s="453"/>
      <c r="AT55" s="453"/>
      <c r="AU55" s="453"/>
      <c r="AV55" s="453"/>
      <c r="AW55" s="453"/>
      <c r="AX55" s="18"/>
      <c r="AY55" s="18"/>
      <c r="AZ55" s="18"/>
      <c r="BA55" s="18"/>
      <c r="BB55" s="18"/>
      <c r="BC55" s="18"/>
      <c r="BD55" s="452" t="s">
        <v>70</v>
      </c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</row>
    <row r="56" spans="1:68" ht="15">
      <c r="A56" s="25" t="s">
        <v>75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7"/>
      <c r="W56" s="17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18"/>
      <c r="AY56" s="18"/>
      <c r="AZ56" s="18"/>
      <c r="BA56" s="18"/>
      <c r="BB56" s="18"/>
      <c r="BC56" s="18"/>
      <c r="BD56" s="390" t="s">
        <v>82</v>
      </c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ht="12.75">
      <c r="A57" s="463" t="s">
        <v>68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453" t="s">
        <v>69</v>
      </c>
      <c r="AI57" s="453"/>
      <c r="AJ57" s="453"/>
      <c r="AK57" s="453"/>
      <c r="AL57" s="453"/>
      <c r="AM57" s="453"/>
      <c r="AN57" s="453"/>
      <c r="AO57" s="453"/>
      <c r="AP57" s="453"/>
      <c r="AQ57" s="453"/>
      <c r="AR57" s="453"/>
      <c r="AS57" s="453"/>
      <c r="AT57" s="453"/>
      <c r="AU57" s="453"/>
      <c r="AV57" s="453"/>
      <c r="AW57" s="453"/>
      <c r="AX57" s="18"/>
      <c r="AY57" s="18"/>
      <c r="AZ57" s="18"/>
      <c r="BA57" s="18"/>
      <c r="BB57" s="18"/>
      <c r="BC57" s="18"/>
      <c r="BD57" s="452" t="s">
        <v>70</v>
      </c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</row>
    <row r="58" spans="1:68" ht="15">
      <c r="A58" s="25" t="s">
        <v>76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7"/>
      <c r="W58" s="17"/>
      <c r="X58" s="18"/>
      <c r="Y58" s="18"/>
      <c r="Z58" s="18"/>
      <c r="AA58" s="18"/>
      <c r="AB58" s="18"/>
      <c r="AC58" s="18"/>
      <c r="AD58" s="18"/>
      <c r="AE58" s="18"/>
      <c r="AF58" s="23"/>
      <c r="AG58" s="1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18"/>
      <c r="AY58" s="18"/>
      <c r="AZ58" s="18"/>
      <c r="BA58" s="18"/>
      <c r="BB58" s="18"/>
      <c r="BC58" s="18"/>
      <c r="BD58" s="24" t="s">
        <v>81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ht="12.75">
      <c r="A59" s="463" t="s">
        <v>68</v>
      </c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17"/>
      <c r="W59" s="17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453" t="s">
        <v>69</v>
      </c>
      <c r="AI59" s="453"/>
      <c r="AJ59" s="453"/>
      <c r="AK59" s="453"/>
      <c r="AL59" s="453"/>
      <c r="AM59" s="453"/>
      <c r="AN59" s="453"/>
      <c r="AO59" s="453"/>
      <c r="AP59" s="453"/>
      <c r="AQ59" s="453"/>
      <c r="AR59" s="453"/>
      <c r="AS59" s="453"/>
      <c r="AT59" s="453"/>
      <c r="AU59" s="453"/>
      <c r="AV59" s="453"/>
      <c r="AW59" s="453"/>
      <c r="AX59" s="18"/>
      <c r="AY59" s="18"/>
      <c r="AZ59" s="18"/>
      <c r="BA59" s="18"/>
      <c r="BB59" s="18"/>
      <c r="BC59" s="18"/>
      <c r="BD59" s="452" t="s">
        <v>70</v>
      </c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</row>
    <row r="61" s="34" customFormat="1" ht="11.25">
      <c r="A61" s="14" t="s">
        <v>334</v>
      </c>
    </row>
  </sheetData>
  <sheetProtection/>
  <mergeCells count="177">
    <mergeCell ref="AT12:BP12"/>
    <mergeCell ref="A5:BP5"/>
    <mergeCell ref="A6:BP6"/>
    <mergeCell ref="AT8:BP8"/>
    <mergeCell ref="AT9:BP9"/>
    <mergeCell ref="AT10:BP10"/>
    <mergeCell ref="AT11:BP11"/>
    <mergeCell ref="A59:U59"/>
    <mergeCell ref="AH59:AW59"/>
    <mergeCell ref="BD59:BP59"/>
    <mergeCell ref="A55:U55"/>
    <mergeCell ref="AH55:AW55"/>
    <mergeCell ref="BD55:BP55"/>
    <mergeCell ref="A57:U57"/>
    <mergeCell ref="AH57:AW57"/>
    <mergeCell ref="BD57:BP57"/>
    <mergeCell ref="A50:U50"/>
    <mergeCell ref="AH50:AW50"/>
    <mergeCell ref="BD50:BP50"/>
    <mergeCell ref="A52:U52"/>
    <mergeCell ref="AH52:AW52"/>
    <mergeCell ref="BD52:BP52"/>
    <mergeCell ref="A45:C45"/>
    <mergeCell ref="D45:W45"/>
    <mergeCell ref="X45:AC45"/>
    <mergeCell ref="AD45:AI45"/>
    <mergeCell ref="AJ45:AQ45"/>
    <mergeCell ref="AR45:BP45"/>
    <mergeCell ref="A44:C44"/>
    <mergeCell ref="D44:W44"/>
    <mergeCell ref="X44:AC44"/>
    <mergeCell ref="AD44:AI44"/>
    <mergeCell ref="AJ44:AQ44"/>
    <mergeCell ref="AR44:BP44"/>
    <mergeCell ref="A43:C43"/>
    <mergeCell ref="D43:W43"/>
    <mergeCell ref="X43:AC43"/>
    <mergeCell ref="AD43:AI43"/>
    <mergeCell ref="AJ43:AQ43"/>
    <mergeCell ref="AR43:BP43"/>
    <mergeCell ref="A42:C42"/>
    <mergeCell ref="D42:W42"/>
    <mergeCell ref="X42:AC42"/>
    <mergeCell ref="AD42:AI42"/>
    <mergeCell ref="AJ42:AQ42"/>
    <mergeCell ref="AR42:BP42"/>
    <mergeCell ref="A41:C41"/>
    <mergeCell ref="D41:W41"/>
    <mergeCell ref="X41:AC41"/>
    <mergeCell ref="AD41:AI41"/>
    <mergeCell ref="AJ41:AQ41"/>
    <mergeCell ref="AR41:BP41"/>
    <mergeCell ref="A40:C40"/>
    <mergeCell ref="D40:W40"/>
    <mergeCell ref="X40:AC40"/>
    <mergeCell ref="AD40:AI40"/>
    <mergeCell ref="AJ40:AQ40"/>
    <mergeCell ref="AR40:BP40"/>
    <mergeCell ref="A39:C39"/>
    <mergeCell ref="D39:W39"/>
    <mergeCell ref="X39:AC39"/>
    <mergeCell ref="AD39:AI39"/>
    <mergeCell ref="AJ39:AQ39"/>
    <mergeCell ref="AR39:BP39"/>
    <mergeCell ref="A38:C38"/>
    <mergeCell ref="D38:W38"/>
    <mergeCell ref="X38:AC38"/>
    <mergeCell ref="AD38:AI38"/>
    <mergeCell ref="AJ38:AQ38"/>
    <mergeCell ref="AR38:BP38"/>
    <mergeCell ref="A37:C37"/>
    <mergeCell ref="D37:W37"/>
    <mergeCell ref="X37:AC37"/>
    <mergeCell ref="AD37:AI37"/>
    <mergeCell ref="AJ37:AQ37"/>
    <mergeCell ref="AR37:BP37"/>
    <mergeCell ref="A36:C36"/>
    <mergeCell ref="D36:W36"/>
    <mergeCell ref="X36:AC36"/>
    <mergeCell ref="AD36:AI36"/>
    <mergeCell ref="AJ36:AQ36"/>
    <mergeCell ref="AR36:BP36"/>
    <mergeCell ref="A35:C35"/>
    <mergeCell ref="D35:W35"/>
    <mergeCell ref="X35:AC35"/>
    <mergeCell ref="AD35:AI35"/>
    <mergeCell ref="AJ35:AQ35"/>
    <mergeCell ref="AR35:BP35"/>
    <mergeCell ref="A34:C34"/>
    <mergeCell ref="D34:W34"/>
    <mergeCell ref="X34:AC34"/>
    <mergeCell ref="AD34:AI34"/>
    <mergeCell ref="AJ34:AQ34"/>
    <mergeCell ref="AR34:BP34"/>
    <mergeCell ref="A33:C33"/>
    <mergeCell ref="D33:W33"/>
    <mergeCell ref="X33:AC33"/>
    <mergeCell ref="AD33:AI33"/>
    <mergeCell ref="AJ33:AQ33"/>
    <mergeCell ref="AR33:BP33"/>
    <mergeCell ref="A32:C32"/>
    <mergeCell ref="D32:W32"/>
    <mergeCell ref="X32:AC32"/>
    <mergeCell ref="AD32:AI32"/>
    <mergeCell ref="AJ32:AQ32"/>
    <mergeCell ref="AR32:BP32"/>
    <mergeCell ref="A31:C31"/>
    <mergeCell ref="D31:W31"/>
    <mergeCell ref="X31:AC31"/>
    <mergeCell ref="AD31:AI31"/>
    <mergeCell ref="AJ31:AQ31"/>
    <mergeCell ref="AR31:BP31"/>
    <mergeCell ref="A30:C30"/>
    <mergeCell ref="D30:W30"/>
    <mergeCell ref="X30:AC30"/>
    <mergeCell ref="AD30:AI30"/>
    <mergeCell ref="AJ30:AQ30"/>
    <mergeCell ref="AR30:BP30"/>
    <mergeCell ref="A29:C29"/>
    <mergeCell ref="D29:W29"/>
    <mergeCell ref="X29:AC29"/>
    <mergeCell ref="AD29:AI29"/>
    <mergeCell ref="AJ29:AQ29"/>
    <mergeCell ref="AR29:BP29"/>
    <mergeCell ref="A28:C28"/>
    <mergeCell ref="D28:W28"/>
    <mergeCell ref="X28:AC28"/>
    <mergeCell ref="AD28:AI28"/>
    <mergeCell ref="AJ28:AQ28"/>
    <mergeCell ref="AR28:BP28"/>
    <mergeCell ref="A27:C27"/>
    <mergeCell ref="D27:W27"/>
    <mergeCell ref="X27:AC27"/>
    <mergeCell ref="AD27:AI27"/>
    <mergeCell ref="AJ27:AQ27"/>
    <mergeCell ref="AR27:BP27"/>
    <mergeCell ref="A26:C26"/>
    <mergeCell ref="D26:W26"/>
    <mergeCell ref="X26:AC26"/>
    <mergeCell ref="AD26:AI26"/>
    <mergeCell ref="AJ26:AQ26"/>
    <mergeCell ref="AR26:BP26"/>
    <mergeCell ref="A25:C25"/>
    <mergeCell ref="D25:W25"/>
    <mergeCell ref="X25:AC25"/>
    <mergeCell ref="AD25:AI25"/>
    <mergeCell ref="AJ25:AQ25"/>
    <mergeCell ref="AR25:BP25"/>
    <mergeCell ref="AR23:BP23"/>
    <mergeCell ref="A24:C24"/>
    <mergeCell ref="D24:W24"/>
    <mergeCell ref="X24:AC24"/>
    <mergeCell ref="AD24:AI24"/>
    <mergeCell ref="AJ24:AQ24"/>
    <mergeCell ref="AR24:BP24"/>
    <mergeCell ref="A22:C22"/>
    <mergeCell ref="D22:W22"/>
    <mergeCell ref="X22:AI22"/>
    <mergeCell ref="AJ22:AQ22"/>
    <mergeCell ref="AR22:BP22"/>
    <mergeCell ref="A23:C23"/>
    <mergeCell ref="D23:W23"/>
    <mergeCell ref="X23:AC23"/>
    <mergeCell ref="AD23:AI23"/>
    <mergeCell ref="AJ23:AQ23"/>
    <mergeCell ref="AR20:BP20"/>
    <mergeCell ref="A21:C21"/>
    <mergeCell ref="D21:W21"/>
    <mergeCell ref="X21:AI21"/>
    <mergeCell ref="AJ21:AQ21"/>
    <mergeCell ref="AR21:BP21"/>
    <mergeCell ref="K18:O18"/>
    <mergeCell ref="R18:S18"/>
    <mergeCell ref="A20:C20"/>
    <mergeCell ref="D20:W20"/>
    <mergeCell ref="X20:AI20"/>
    <mergeCell ref="AJ20:AQ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9" max="6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6FF"/>
  </sheetPr>
  <dimension ref="A1:BP61"/>
  <sheetViews>
    <sheetView view="pageBreakPreview" zoomScale="150" zoomScaleSheetLayoutView="150" zoomScalePageLayoutView="0" workbookViewId="0" topLeftCell="A34">
      <selection activeCell="AY54" sqref="AY54"/>
    </sheetView>
  </sheetViews>
  <sheetFormatPr defaultColWidth="1.37890625" defaultRowHeight="12.75"/>
  <cols>
    <col min="1" max="22" width="1.37890625" style="35" customWidth="1"/>
    <col min="23" max="23" width="8.625" style="35" customWidth="1"/>
    <col min="24" max="28" width="1.37890625" style="35" customWidth="1"/>
    <col min="29" max="29" width="3.125" style="35" customWidth="1"/>
    <col min="30" max="34" width="1.37890625" style="35" customWidth="1"/>
    <col min="35" max="35" width="3.125" style="35" customWidth="1"/>
    <col min="36" max="16384" width="1.37890625" style="35" customWidth="1"/>
  </cols>
  <sheetData>
    <row r="1" spans="1:68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9" t="s">
        <v>352</v>
      </c>
    </row>
    <row r="2" spans="1:68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9" t="s">
        <v>37</v>
      </c>
    </row>
    <row r="3" spans="1:68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9" t="s">
        <v>64</v>
      </c>
    </row>
    <row r="4" ht="12.75">
      <c r="BL4" s="4"/>
    </row>
    <row r="5" spans="1:68" ht="15.75">
      <c r="A5" s="978" t="s">
        <v>511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978"/>
      <c r="T5" s="978"/>
      <c r="U5" s="978"/>
      <c r="V5" s="978"/>
      <c r="W5" s="978"/>
      <c r="X5" s="978"/>
      <c r="Y5" s="978"/>
      <c r="Z5" s="978"/>
      <c r="AA5" s="978"/>
      <c r="AB5" s="978"/>
      <c r="AC5" s="978"/>
      <c r="AD5" s="978"/>
      <c r="AE5" s="978"/>
      <c r="AF5" s="978"/>
      <c r="AG5" s="978"/>
      <c r="AH5" s="978"/>
      <c r="AI5" s="978"/>
      <c r="AJ5" s="978"/>
      <c r="AK5" s="978"/>
      <c r="AL5" s="978"/>
      <c r="AM5" s="978"/>
      <c r="AN5" s="978"/>
      <c r="AO5" s="978"/>
      <c r="AP5" s="978"/>
      <c r="AQ5" s="978"/>
      <c r="AR5" s="978"/>
      <c r="AS5" s="978"/>
      <c r="AT5" s="978"/>
      <c r="AU5" s="978"/>
      <c r="AV5" s="978"/>
      <c r="AW5" s="978"/>
      <c r="AX5" s="978"/>
      <c r="AY5" s="978"/>
      <c r="AZ5" s="978"/>
      <c r="BA5" s="978"/>
      <c r="BB5" s="978"/>
      <c r="BC5" s="978"/>
      <c r="BD5" s="978"/>
      <c r="BE5" s="978"/>
      <c r="BF5" s="978"/>
      <c r="BG5" s="978"/>
      <c r="BH5" s="978"/>
      <c r="BI5" s="978"/>
      <c r="BJ5" s="978"/>
      <c r="BK5" s="978"/>
      <c r="BL5" s="978"/>
      <c r="BM5" s="978"/>
      <c r="BN5" s="978"/>
      <c r="BO5" s="978"/>
      <c r="BP5" s="978"/>
    </row>
    <row r="6" spans="1:68" ht="15.75">
      <c r="A6" s="978" t="s">
        <v>512</v>
      </c>
      <c r="B6" s="978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O6" s="978"/>
      <c r="AP6" s="978"/>
      <c r="AQ6" s="978"/>
      <c r="AR6" s="978"/>
      <c r="AS6" s="978"/>
      <c r="AT6" s="978"/>
      <c r="AU6" s="978"/>
      <c r="AV6" s="978"/>
      <c r="AW6" s="978"/>
      <c r="AX6" s="978"/>
      <c r="AY6" s="978"/>
      <c r="AZ6" s="978"/>
      <c r="BA6" s="978"/>
      <c r="BB6" s="978"/>
      <c r="BC6" s="978"/>
      <c r="BD6" s="978"/>
      <c r="BE6" s="978"/>
      <c r="BF6" s="978"/>
      <c r="BG6" s="978"/>
      <c r="BH6" s="978"/>
      <c r="BI6" s="978"/>
      <c r="BJ6" s="978"/>
      <c r="BK6" s="978"/>
      <c r="BL6" s="978"/>
      <c r="BM6" s="978"/>
      <c r="BN6" s="978"/>
      <c r="BO6" s="978"/>
      <c r="BP6" s="978"/>
    </row>
    <row r="8" spans="46:68" ht="15">
      <c r="AT8" s="462" t="s">
        <v>57</v>
      </c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</row>
    <row r="9" spans="46:68" ht="15">
      <c r="AT9" s="477" t="s">
        <v>66</v>
      </c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</row>
    <row r="10" spans="46:68" ht="15">
      <c r="AT10" s="477" t="s">
        <v>67</v>
      </c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</row>
    <row r="11" spans="1:68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477" t="s">
        <v>686</v>
      </c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</row>
    <row r="12" spans="46:68" ht="15">
      <c r="AT12" s="477" t="s">
        <v>614</v>
      </c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</row>
    <row r="13" ht="12.75">
      <c r="BL13" s="4"/>
    </row>
    <row r="14" ht="12.75">
      <c r="BP14" s="85" t="s">
        <v>377</v>
      </c>
    </row>
    <row r="15" spans="1:47" ht="12.75">
      <c r="A15" s="5" t="s">
        <v>351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</row>
    <row r="16" spans="1:48" ht="12.75">
      <c r="A16" s="396" t="s">
        <v>92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95"/>
      <c r="Y16" s="395"/>
      <c r="Z16" s="395"/>
      <c r="AA16" s="395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8"/>
    </row>
    <row r="18" spans="1:21" ht="12.75">
      <c r="A18" s="5" t="s">
        <v>350</v>
      </c>
      <c r="K18" s="1068" t="s">
        <v>597</v>
      </c>
      <c r="L18" s="1068"/>
      <c r="M18" s="1068"/>
      <c r="N18" s="1068"/>
      <c r="O18" s="1068"/>
      <c r="P18" s="58"/>
      <c r="Q18" s="61" t="s">
        <v>349</v>
      </c>
      <c r="R18" s="1069" t="s">
        <v>626</v>
      </c>
      <c r="S18" s="1069"/>
      <c r="T18" s="59" t="s">
        <v>348</v>
      </c>
      <c r="U18" s="58"/>
    </row>
    <row r="20" spans="1:68" ht="12.75">
      <c r="A20" s="1022" t="s">
        <v>210</v>
      </c>
      <c r="B20" s="1022"/>
      <c r="C20" s="1022"/>
      <c r="D20" s="1022" t="s">
        <v>347</v>
      </c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2"/>
      <c r="W20" s="1022"/>
      <c r="X20" s="1023" t="s">
        <v>346</v>
      </c>
      <c r="Y20" s="1024"/>
      <c r="Z20" s="1024"/>
      <c r="AA20" s="1024"/>
      <c r="AB20" s="1024"/>
      <c r="AC20" s="1024"/>
      <c r="AD20" s="1024"/>
      <c r="AE20" s="1024"/>
      <c r="AF20" s="1024"/>
      <c r="AG20" s="1024"/>
      <c r="AH20" s="1024"/>
      <c r="AI20" s="1025"/>
      <c r="AJ20" s="1022" t="s">
        <v>324</v>
      </c>
      <c r="AK20" s="1022"/>
      <c r="AL20" s="1022"/>
      <c r="AM20" s="1022"/>
      <c r="AN20" s="1022"/>
      <c r="AO20" s="1022"/>
      <c r="AP20" s="1022"/>
      <c r="AQ20" s="1022"/>
      <c r="AR20" s="1023" t="s">
        <v>345</v>
      </c>
      <c r="AS20" s="1024"/>
      <c r="AT20" s="1024"/>
      <c r="AU20" s="1024"/>
      <c r="AV20" s="1024"/>
      <c r="AW20" s="1024"/>
      <c r="AX20" s="1024"/>
      <c r="AY20" s="1024"/>
      <c r="AZ20" s="1024"/>
      <c r="BA20" s="1024"/>
      <c r="BB20" s="1024"/>
      <c r="BC20" s="1024"/>
      <c r="BD20" s="1024"/>
      <c r="BE20" s="1024"/>
      <c r="BF20" s="1024"/>
      <c r="BG20" s="1024"/>
      <c r="BH20" s="1024"/>
      <c r="BI20" s="1024"/>
      <c r="BJ20" s="1024"/>
      <c r="BK20" s="1024"/>
      <c r="BL20" s="1024"/>
      <c r="BM20" s="1024"/>
      <c r="BN20" s="1024"/>
      <c r="BO20" s="1024"/>
      <c r="BP20" s="1025"/>
    </row>
    <row r="21" spans="1:68" ht="12.75">
      <c r="A21" s="1020"/>
      <c r="B21" s="1020"/>
      <c r="C21" s="1020"/>
      <c r="D21" s="1020" t="s">
        <v>344</v>
      </c>
      <c r="E21" s="1020"/>
      <c r="F21" s="1020"/>
      <c r="G21" s="1020"/>
      <c r="H21" s="1020"/>
      <c r="I21" s="1020"/>
      <c r="J21" s="1020"/>
      <c r="K21" s="1020"/>
      <c r="L21" s="1020"/>
      <c r="M21" s="1020"/>
      <c r="N21" s="1020"/>
      <c r="O21" s="1020"/>
      <c r="P21" s="1020"/>
      <c r="Q21" s="1020"/>
      <c r="R21" s="1020"/>
      <c r="S21" s="1020"/>
      <c r="T21" s="1020"/>
      <c r="U21" s="1020"/>
      <c r="V21" s="1020"/>
      <c r="W21" s="1020"/>
      <c r="X21" s="1013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5"/>
      <c r="AJ21" s="1020" t="s">
        <v>343</v>
      </c>
      <c r="AK21" s="1020"/>
      <c r="AL21" s="1020"/>
      <c r="AM21" s="1020"/>
      <c r="AN21" s="1020"/>
      <c r="AO21" s="1020"/>
      <c r="AP21" s="1020"/>
      <c r="AQ21" s="1020"/>
      <c r="AR21" s="1013"/>
      <c r="AS21" s="1014"/>
      <c r="AT21" s="1014"/>
      <c r="AU21" s="1014"/>
      <c r="AV21" s="1014"/>
      <c r="AW21" s="1014"/>
      <c r="AX21" s="1014"/>
      <c r="AY21" s="1014"/>
      <c r="AZ21" s="1014"/>
      <c r="BA21" s="1014"/>
      <c r="BB21" s="1014"/>
      <c r="BC21" s="1014"/>
      <c r="BD21" s="1014"/>
      <c r="BE21" s="1014"/>
      <c r="BF21" s="1014"/>
      <c r="BG21" s="1014"/>
      <c r="BH21" s="1014"/>
      <c r="BI21" s="1014"/>
      <c r="BJ21" s="1014"/>
      <c r="BK21" s="1014"/>
      <c r="BL21" s="1014"/>
      <c r="BM21" s="1014"/>
      <c r="BN21" s="1014"/>
      <c r="BO21" s="1014"/>
      <c r="BP21" s="1015"/>
    </row>
    <row r="22" spans="1:68" ht="12.75">
      <c r="A22" s="1020"/>
      <c r="B22" s="1020"/>
      <c r="C22" s="1020"/>
      <c r="D22" s="1020" t="s">
        <v>342</v>
      </c>
      <c r="E22" s="1020"/>
      <c r="F22" s="1020"/>
      <c r="G22" s="1020"/>
      <c r="H22" s="1020"/>
      <c r="I22" s="1020"/>
      <c r="J22" s="1020"/>
      <c r="K22" s="1020"/>
      <c r="L22" s="1020"/>
      <c r="M22" s="1020"/>
      <c r="N22" s="1020"/>
      <c r="O22" s="1020"/>
      <c r="P22" s="1020"/>
      <c r="Q22" s="1020"/>
      <c r="R22" s="1020"/>
      <c r="S22" s="1020"/>
      <c r="T22" s="1020"/>
      <c r="U22" s="1020"/>
      <c r="V22" s="1020"/>
      <c r="W22" s="1020"/>
      <c r="X22" s="1017"/>
      <c r="Y22" s="1018"/>
      <c r="Z22" s="1018"/>
      <c r="AA22" s="1018"/>
      <c r="AB22" s="1018"/>
      <c r="AC22" s="1018"/>
      <c r="AD22" s="1018"/>
      <c r="AE22" s="1018"/>
      <c r="AF22" s="1018"/>
      <c r="AG22" s="1018"/>
      <c r="AH22" s="1018"/>
      <c r="AI22" s="1019"/>
      <c r="AJ22" s="1020" t="s">
        <v>341</v>
      </c>
      <c r="AK22" s="1020"/>
      <c r="AL22" s="1020"/>
      <c r="AM22" s="1020"/>
      <c r="AN22" s="1020"/>
      <c r="AO22" s="1020"/>
      <c r="AP22" s="1020"/>
      <c r="AQ22" s="1020"/>
      <c r="AR22" s="1013"/>
      <c r="AS22" s="1014"/>
      <c r="AT22" s="1014"/>
      <c r="AU22" s="1014"/>
      <c r="AV22" s="1014"/>
      <c r="AW22" s="1014"/>
      <c r="AX22" s="1014"/>
      <c r="AY22" s="1014"/>
      <c r="AZ22" s="1014"/>
      <c r="BA22" s="1014"/>
      <c r="BB22" s="1014"/>
      <c r="BC22" s="1014"/>
      <c r="BD22" s="1014"/>
      <c r="BE22" s="1014"/>
      <c r="BF22" s="1014"/>
      <c r="BG22" s="1014"/>
      <c r="BH22" s="1014"/>
      <c r="BI22" s="1014"/>
      <c r="BJ22" s="1014"/>
      <c r="BK22" s="1014"/>
      <c r="BL22" s="1014"/>
      <c r="BM22" s="1014"/>
      <c r="BN22" s="1014"/>
      <c r="BO22" s="1014"/>
      <c r="BP22" s="1015"/>
    </row>
    <row r="23" spans="1:68" ht="12.75">
      <c r="A23" s="1020"/>
      <c r="B23" s="1020"/>
      <c r="C23" s="1020"/>
      <c r="D23" s="1020" t="s">
        <v>340</v>
      </c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1020"/>
      <c r="U23" s="1020"/>
      <c r="V23" s="1020"/>
      <c r="W23" s="1020"/>
      <c r="X23" s="1020" t="s">
        <v>339</v>
      </c>
      <c r="Y23" s="1020"/>
      <c r="Z23" s="1020"/>
      <c r="AA23" s="1020"/>
      <c r="AB23" s="1020"/>
      <c r="AC23" s="1020"/>
      <c r="AD23" s="1021" t="s">
        <v>338</v>
      </c>
      <c r="AE23" s="1021"/>
      <c r="AF23" s="1021"/>
      <c r="AG23" s="1021"/>
      <c r="AH23" s="1021"/>
      <c r="AI23" s="1021"/>
      <c r="AJ23" s="1020" t="s">
        <v>337</v>
      </c>
      <c r="AK23" s="1020"/>
      <c r="AL23" s="1020"/>
      <c r="AM23" s="1020"/>
      <c r="AN23" s="1020"/>
      <c r="AO23" s="1020"/>
      <c r="AP23" s="1020"/>
      <c r="AQ23" s="1020"/>
      <c r="AR23" s="1013"/>
      <c r="AS23" s="1014"/>
      <c r="AT23" s="1014"/>
      <c r="AU23" s="1014"/>
      <c r="AV23" s="1014"/>
      <c r="AW23" s="1014"/>
      <c r="AX23" s="1014"/>
      <c r="AY23" s="1014"/>
      <c r="AZ23" s="1014"/>
      <c r="BA23" s="1014"/>
      <c r="BB23" s="1014"/>
      <c r="BC23" s="1014"/>
      <c r="BD23" s="1014"/>
      <c r="BE23" s="1014"/>
      <c r="BF23" s="1014"/>
      <c r="BG23" s="1014"/>
      <c r="BH23" s="1014"/>
      <c r="BI23" s="1014"/>
      <c r="BJ23" s="1014"/>
      <c r="BK23" s="1014"/>
      <c r="BL23" s="1014"/>
      <c r="BM23" s="1014"/>
      <c r="BN23" s="1014"/>
      <c r="BO23" s="1014"/>
      <c r="BP23" s="1015"/>
    </row>
    <row r="24" spans="1:68" ht="12.75">
      <c r="A24" s="1016"/>
      <c r="B24" s="1016"/>
      <c r="C24" s="1016"/>
      <c r="D24" s="1016" t="s">
        <v>336</v>
      </c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  <c r="R24" s="1016"/>
      <c r="S24" s="1016"/>
      <c r="T24" s="1016"/>
      <c r="U24" s="1016"/>
      <c r="V24" s="1016"/>
      <c r="W24" s="1016"/>
      <c r="X24" s="1016" t="s">
        <v>335</v>
      </c>
      <c r="Y24" s="1016"/>
      <c r="Z24" s="1016"/>
      <c r="AA24" s="1016"/>
      <c r="AB24" s="1016"/>
      <c r="AC24" s="1016"/>
      <c r="AD24" s="1016" t="s">
        <v>335</v>
      </c>
      <c r="AE24" s="1016"/>
      <c r="AF24" s="1016"/>
      <c r="AG24" s="1016"/>
      <c r="AH24" s="1016"/>
      <c r="AI24" s="1016"/>
      <c r="AJ24" s="1016"/>
      <c r="AK24" s="1016"/>
      <c r="AL24" s="1016"/>
      <c r="AM24" s="1016"/>
      <c r="AN24" s="1016"/>
      <c r="AO24" s="1016"/>
      <c r="AP24" s="1016"/>
      <c r="AQ24" s="1016"/>
      <c r="AR24" s="1017"/>
      <c r="AS24" s="1018"/>
      <c r="AT24" s="1018"/>
      <c r="AU24" s="1018"/>
      <c r="AV24" s="1018"/>
      <c r="AW24" s="1018"/>
      <c r="AX24" s="1018"/>
      <c r="AY24" s="1018"/>
      <c r="AZ24" s="1018"/>
      <c r="BA24" s="1018"/>
      <c r="BB24" s="1018"/>
      <c r="BC24" s="1018"/>
      <c r="BD24" s="1018"/>
      <c r="BE24" s="1018"/>
      <c r="BF24" s="1018"/>
      <c r="BG24" s="1018"/>
      <c r="BH24" s="1018"/>
      <c r="BI24" s="1018"/>
      <c r="BJ24" s="1018"/>
      <c r="BK24" s="1018"/>
      <c r="BL24" s="1018"/>
      <c r="BM24" s="1018"/>
      <c r="BN24" s="1018"/>
      <c r="BO24" s="1018"/>
      <c r="BP24" s="1019"/>
    </row>
    <row r="25" spans="1:68" ht="12.75">
      <c r="A25" s="1009">
        <v>1</v>
      </c>
      <c r="B25" s="1009"/>
      <c r="C25" s="1009"/>
      <c r="D25" s="1009">
        <v>2</v>
      </c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>
        <v>3</v>
      </c>
      <c r="Y25" s="1009"/>
      <c r="Z25" s="1009"/>
      <c r="AA25" s="1009"/>
      <c r="AB25" s="1009"/>
      <c r="AC25" s="1009"/>
      <c r="AD25" s="1009">
        <v>4</v>
      </c>
      <c r="AE25" s="1009"/>
      <c r="AF25" s="1009"/>
      <c r="AG25" s="1009"/>
      <c r="AH25" s="1009"/>
      <c r="AI25" s="1009"/>
      <c r="AJ25" s="1009">
        <v>5</v>
      </c>
      <c r="AK25" s="1009"/>
      <c r="AL25" s="1009"/>
      <c r="AM25" s="1009"/>
      <c r="AN25" s="1009"/>
      <c r="AO25" s="1009"/>
      <c r="AP25" s="1009"/>
      <c r="AQ25" s="1009"/>
      <c r="AR25" s="1010">
        <v>6</v>
      </c>
      <c r="AS25" s="1011"/>
      <c r="AT25" s="1011"/>
      <c r="AU25" s="1011"/>
      <c r="AV25" s="1011"/>
      <c r="AW25" s="1011"/>
      <c r="AX25" s="1011"/>
      <c r="AY25" s="1011"/>
      <c r="AZ25" s="1011"/>
      <c r="BA25" s="1011"/>
      <c r="BB25" s="1011"/>
      <c r="BC25" s="1011"/>
      <c r="BD25" s="1011"/>
      <c r="BE25" s="1011"/>
      <c r="BF25" s="1011"/>
      <c r="BG25" s="1011"/>
      <c r="BH25" s="1011"/>
      <c r="BI25" s="1011"/>
      <c r="BJ25" s="1011"/>
      <c r="BK25" s="1011"/>
      <c r="BL25" s="1011"/>
      <c r="BM25" s="1011"/>
      <c r="BN25" s="1011"/>
      <c r="BO25" s="1011"/>
      <c r="BP25" s="1012"/>
    </row>
    <row r="26" spans="1:68" ht="13.5" customHeight="1">
      <c r="A26" s="994" t="s">
        <v>417</v>
      </c>
      <c r="B26" s="995"/>
      <c r="C26" s="996"/>
      <c r="D26" s="997" t="s">
        <v>375</v>
      </c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9"/>
      <c r="X26" s="1000"/>
      <c r="Y26" s="1001"/>
      <c r="Z26" s="1001"/>
      <c r="AA26" s="1001"/>
      <c r="AB26" s="1001"/>
      <c r="AC26" s="1002"/>
      <c r="AD26" s="1000"/>
      <c r="AE26" s="1001"/>
      <c r="AF26" s="1001"/>
      <c r="AG26" s="1001"/>
      <c r="AH26" s="1001"/>
      <c r="AI26" s="1002"/>
      <c r="AJ26" s="1003"/>
      <c r="AK26" s="1004"/>
      <c r="AL26" s="1004"/>
      <c r="AM26" s="1004"/>
      <c r="AN26" s="1004"/>
      <c r="AO26" s="1004"/>
      <c r="AP26" s="1004"/>
      <c r="AQ26" s="1005"/>
      <c r="AR26" s="1006"/>
      <c r="AS26" s="1007"/>
      <c r="AT26" s="1007"/>
      <c r="AU26" s="1007"/>
      <c r="AV26" s="1007"/>
      <c r="AW26" s="1007"/>
      <c r="AX26" s="1007"/>
      <c r="AY26" s="1007"/>
      <c r="AZ26" s="1007"/>
      <c r="BA26" s="1007"/>
      <c r="BB26" s="1007"/>
      <c r="BC26" s="1007"/>
      <c r="BD26" s="1007"/>
      <c r="BE26" s="1007"/>
      <c r="BF26" s="1007"/>
      <c r="BG26" s="1007"/>
      <c r="BH26" s="1007"/>
      <c r="BI26" s="1007"/>
      <c r="BJ26" s="1007"/>
      <c r="BK26" s="1007"/>
      <c r="BL26" s="1007"/>
      <c r="BM26" s="1007"/>
      <c r="BN26" s="1007"/>
      <c r="BO26" s="1007"/>
      <c r="BP26" s="1008"/>
    </row>
    <row r="27" spans="1:68" ht="15.75" customHeight="1">
      <c r="A27" s="979" t="s">
        <v>13</v>
      </c>
      <c r="B27" s="980"/>
      <c r="C27" s="981"/>
      <c r="D27" s="1029" t="s">
        <v>598</v>
      </c>
      <c r="E27" s="1030"/>
      <c r="F27" s="1030"/>
      <c r="G27" s="1030"/>
      <c r="H27" s="1030"/>
      <c r="I27" s="1030"/>
      <c r="J27" s="1030"/>
      <c r="K27" s="1030"/>
      <c r="L27" s="1030"/>
      <c r="M27" s="1030"/>
      <c r="N27" s="1030"/>
      <c r="O27" s="1030"/>
      <c r="P27" s="1030"/>
      <c r="Q27" s="1030"/>
      <c r="R27" s="1030"/>
      <c r="S27" s="1030"/>
      <c r="T27" s="1030"/>
      <c r="U27" s="1030"/>
      <c r="V27" s="1030"/>
      <c r="W27" s="1031"/>
      <c r="X27" s="1032" t="s">
        <v>666</v>
      </c>
      <c r="Y27" s="1033"/>
      <c r="Z27" s="1033"/>
      <c r="AA27" s="1033"/>
      <c r="AB27" s="1033"/>
      <c r="AC27" s="1034"/>
      <c r="AD27" s="1032" t="s">
        <v>666</v>
      </c>
      <c r="AE27" s="1033"/>
      <c r="AF27" s="1033"/>
      <c r="AG27" s="1033"/>
      <c r="AH27" s="1033"/>
      <c r="AI27" s="1034"/>
      <c r="AJ27" s="1035">
        <v>0</v>
      </c>
      <c r="AK27" s="1036"/>
      <c r="AL27" s="1036"/>
      <c r="AM27" s="1036"/>
      <c r="AN27" s="1036"/>
      <c r="AO27" s="1036"/>
      <c r="AP27" s="1036"/>
      <c r="AQ27" s="1037"/>
      <c r="AR27" s="982"/>
      <c r="AS27" s="983"/>
      <c r="AT27" s="983"/>
      <c r="AU27" s="983"/>
      <c r="AV27" s="983"/>
      <c r="AW27" s="983"/>
      <c r="AX27" s="983"/>
      <c r="AY27" s="983"/>
      <c r="AZ27" s="983"/>
      <c r="BA27" s="983"/>
      <c r="BB27" s="983"/>
      <c r="BC27" s="983"/>
      <c r="BD27" s="983"/>
      <c r="BE27" s="983"/>
      <c r="BF27" s="983"/>
      <c r="BG27" s="983"/>
      <c r="BH27" s="983"/>
      <c r="BI27" s="983"/>
      <c r="BJ27" s="983"/>
      <c r="BK27" s="983"/>
      <c r="BL27" s="983"/>
      <c r="BM27" s="983"/>
      <c r="BN27" s="983"/>
      <c r="BO27" s="983"/>
      <c r="BP27" s="984"/>
    </row>
    <row r="28" spans="1:68" ht="25.5" customHeight="1">
      <c r="A28" s="979" t="s">
        <v>17</v>
      </c>
      <c r="B28" s="980"/>
      <c r="C28" s="981"/>
      <c r="D28" s="1029" t="s">
        <v>599</v>
      </c>
      <c r="E28" s="1030"/>
      <c r="F28" s="1030"/>
      <c r="G28" s="1030"/>
      <c r="H28" s="1030"/>
      <c r="I28" s="1030"/>
      <c r="J28" s="1030"/>
      <c r="K28" s="1030"/>
      <c r="L28" s="1030"/>
      <c r="M28" s="1030"/>
      <c r="N28" s="1030"/>
      <c r="O28" s="1030"/>
      <c r="P28" s="1030"/>
      <c r="Q28" s="1030"/>
      <c r="R28" s="1030"/>
      <c r="S28" s="1030"/>
      <c r="T28" s="1030"/>
      <c r="U28" s="1030"/>
      <c r="V28" s="1030"/>
      <c r="W28" s="1031"/>
      <c r="X28" s="1032" t="s">
        <v>667</v>
      </c>
      <c r="Y28" s="1033"/>
      <c r="Z28" s="1033"/>
      <c r="AA28" s="1033"/>
      <c r="AB28" s="1033"/>
      <c r="AC28" s="1034"/>
      <c r="AD28" s="1032" t="s">
        <v>667</v>
      </c>
      <c r="AE28" s="1033"/>
      <c r="AF28" s="1033"/>
      <c r="AG28" s="1033"/>
      <c r="AH28" s="1033"/>
      <c r="AI28" s="1034"/>
      <c r="AJ28" s="1035">
        <v>0</v>
      </c>
      <c r="AK28" s="1036"/>
      <c r="AL28" s="1036"/>
      <c r="AM28" s="1036"/>
      <c r="AN28" s="1036"/>
      <c r="AO28" s="1036"/>
      <c r="AP28" s="1036"/>
      <c r="AQ28" s="1037"/>
      <c r="AR28" s="982"/>
      <c r="AS28" s="983"/>
      <c r="AT28" s="983"/>
      <c r="AU28" s="983"/>
      <c r="AV28" s="983"/>
      <c r="AW28" s="983"/>
      <c r="AX28" s="983"/>
      <c r="AY28" s="983"/>
      <c r="AZ28" s="983"/>
      <c r="BA28" s="983"/>
      <c r="BB28" s="983"/>
      <c r="BC28" s="983"/>
      <c r="BD28" s="983"/>
      <c r="BE28" s="983"/>
      <c r="BF28" s="983"/>
      <c r="BG28" s="983"/>
      <c r="BH28" s="983"/>
      <c r="BI28" s="983"/>
      <c r="BJ28" s="983"/>
      <c r="BK28" s="983"/>
      <c r="BL28" s="983"/>
      <c r="BM28" s="983"/>
      <c r="BN28" s="983"/>
      <c r="BO28" s="983"/>
      <c r="BP28" s="984"/>
    </row>
    <row r="29" spans="1:68" ht="25.5" customHeight="1">
      <c r="A29" s="979" t="s">
        <v>18</v>
      </c>
      <c r="B29" s="980"/>
      <c r="C29" s="981"/>
      <c r="D29" s="1029" t="s">
        <v>600</v>
      </c>
      <c r="E29" s="1030"/>
      <c r="F29" s="1030"/>
      <c r="G29" s="1030"/>
      <c r="H29" s="1030"/>
      <c r="I29" s="1030"/>
      <c r="J29" s="1030"/>
      <c r="K29" s="1030"/>
      <c r="L29" s="1030"/>
      <c r="M29" s="1030"/>
      <c r="N29" s="1030"/>
      <c r="O29" s="1030"/>
      <c r="P29" s="1030"/>
      <c r="Q29" s="1030"/>
      <c r="R29" s="1030"/>
      <c r="S29" s="1030"/>
      <c r="T29" s="1030"/>
      <c r="U29" s="1030"/>
      <c r="V29" s="1030"/>
      <c r="W29" s="1031"/>
      <c r="X29" s="1032" t="s">
        <v>667</v>
      </c>
      <c r="Y29" s="1033"/>
      <c r="Z29" s="1033"/>
      <c r="AA29" s="1033"/>
      <c r="AB29" s="1033"/>
      <c r="AC29" s="1034"/>
      <c r="AD29" s="1032" t="s">
        <v>665</v>
      </c>
      <c r="AE29" s="1033"/>
      <c r="AF29" s="1033"/>
      <c r="AG29" s="1033"/>
      <c r="AH29" s="1033"/>
      <c r="AI29" s="1034"/>
      <c r="AJ29" s="1035">
        <v>0</v>
      </c>
      <c r="AK29" s="1036"/>
      <c r="AL29" s="1036"/>
      <c r="AM29" s="1036"/>
      <c r="AN29" s="1036"/>
      <c r="AO29" s="1036"/>
      <c r="AP29" s="1036"/>
      <c r="AQ29" s="1037"/>
      <c r="AR29" s="988"/>
      <c r="AS29" s="989"/>
      <c r="AT29" s="989"/>
      <c r="AU29" s="989"/>
      <c r="AV29" s="989"/>
      <c r="AW29" s="989"/>
      <c r="AX29" s="989"/>
      <c r="AY29" s="989"/>
      <c r="AZ29" s="989"/>
      <c r="BA29" s="989"/>
      <c r="BB29" s="989"/>
      <c r="BC29" s="989"/>
      <c r="BD29" s="989"/>
      <c r="BE29" s="989"/>
      <c r="BF29" s="989"/>
      <c r="BG29" s="989"/>
      <c r="BH29" s="989"/>
      <c r="BI29" s="989"/>
      <c r="BJ29" s="989"/>
      <c r="BK29" s="989"/>
      <c r="BL29" s="989"/>
      <c r="BM29" s="989"/>
      <c r="BN29" s="989"/>
      <c r="BO29" s="989"/>
      <c r="BP29" s="990"/>
    </row>
    <row r="30" spans="1:68" ht="14.25" customHeight="1">
      <c r="A30" s="979" t="s">
        <v>19</v>
      </c>
      <c r="B30" s="980"/>
      <c r="C30" s="981"/>
      <c r="D30" s="1029" t="s">
        <v>589</v>
      </c>
      <c r="E30" s="1030"/>
      <c r="F30" s="1030"/>
      <c r="G30" s="1030"/>
      <c r="H30" s="1030"/>
      <c r="I30" s="1030"/>
      <c r="J30" s="1030"/>
      <c r="K30" s="1030"/>
      <c r="L30" s="1030"/>
      <c r="M30" s="1030"/>
      <c r="N30" s="1030"/>
      <c r="O30" s="1030"/>
      <c r="P30" s="1030"/>
      <c r="Q30" s="1030"/>
      <c r="R30" s="1030"/>
      <c r="S30" s="1030"/>
      <c r="T30" s="1030"/>
      <c r="U30" s="1030"/>
      <c r="V30" s="1030"/>
      <c r="W30" s="1031"/>
      <c r="X30" s="1032" t="s">
        <v>664</v>
      </c>
      <c r="Y30" s="1033"/>
      <c r="Z30" s="1033"/>
      <c r="AA30" s="1033"/>
      <c r="AB30" s="1033"/>
      <c r="AC30" s="1034"/>
      <c r="AD30" s="1032" t="s">
        <v>664</v>
      </c>
      <c r="AE30" s="1033"/>
      <c r="AF30" s="1033"/>
      <c r="AG30" s="1033"/>
      <c r="AH30" s="1033"/>
      <c r="AI30" s="1034"/>
      <c r="AJ30" s="1035">
        <v>0</v>
      </c>
      <c r="AK30" s="1036"/>
      <c r="AL30" s="1036"/>
      <c r="AM30" s="1036"/>
      <c r="AN30" s="1036"/>
      <c r="AO30" s="1036"/>
      <c r="AP30" s="1036"/>
      <c r="AQ30" s="1037"/>
      <c r="AR30" s="988"/>
      <c r="AS30" s="989"/>
      <c r="AT30" s="989"/>
      <c r="AU30" s="989"/>
      <c r="AV30" s="989"/>
      <c r="AW30" s="989"/>
      <c r="AX30" s="989"/>
      <c r="AY30" s="989"/>
      <c r="AZ30" s="989"/>
      <c r="BA30" s="989"/>
      <c r="BB30" s="989"/>
      <c r="BC30" s="989"/>
      <c r="BD30" s="989"/>
      <c r="BE30" s="989"/>
      <c r="BF30" s="989"/>
      <c r="BG30" s="989"/>
      <c r="BH30" s="989"/>
      <c r="BI30" s="989"/>
      <c r="BJ30" s="989"/>
      <c r="BK30" s="989"/>
      <c r="BL30" s="989"/>
      <c r="BM30" s="989"/>
      <c r="BN30" s="989"/>
      <c r="BO30" s="989"/>
      <c r="BP30" s="990"/>
    </row>
    <row r="31" spans="1:68" ht="15.75" customHeight="1">
      <c r="A31" s="979" t="s">
        <v>374</v>
      </c>
      <c r="B31" s="980"/>
      <c r="C31" s="981"/>
      <c r="D31" s="1029" t="s">
        <v>372</v>
      </c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1"/>
      <c r="X31" s="1032" t="s">
        <v>664</v>
      </c>
      <c r="Y31" s="1033"/>
      <c r="Z31" s="1033"/>
      <c r="AA31" s="1033"/>
      <c r="AB31" s="1033"/>
      <c r="AC31" s="1034"/>
      <c r="AD31" s="1032" t="s">
        <v>612</v>
      </c>
      <c r="AE31" s="1033"/>
      <c r="AF31" s="1033"/>
      <c r="AG31" s="1033"/>
      <c r="AH31" s="1033"/>
      <c r="AI31" s="1034"/>
      <c r="AJ31" s="1035">
        <v>0</v>
      </c>
      <c r="AK31" s="1036"/>
      <c r="AL31" s="1036"/>
      <c r="AM31" s="1036"/>
      <c r="AN31" s="1036"/>
      <c r="AO31" s="1036"/>
      <c r="AP31" s="1036"/>
      <c r="AQ31" s="1037"/>
      <c r="AR31" s="988"/>
      <c r="AS31" s="989"/>
      <c r="AT31" s="989"/>
      <c r="AU31" s="989"/>
      <c r="AV31" s="989"/>
      <c r="AW31" s="989"/>
      <c r="AX31" s="989"/>
      <c r="AY31" s="989"/>
      <c r="AZ31" s="989"/>
      <c r="BA31" s="989"/>
      <c r="BB31" s="989"/>
      <c r="BC31" s="989"/>
      <c r="BD31" s="989"/>
      <c r="BE31" s="989"/>
      <c r="BF31" s="989"/>
      <c r="BG31" s="989"/>
      <c r="BH31" s="989"/>
      <c r="BI31" s="989"/>
      <c r="BJ31" s="989"/>
      <c r="BK31" s="989"/>
      <c r="BL31" s="989"/>
      <c r="BM31" s="989"/>
      <c r="BN31" s="989"/>
      <c r="BO31" s="989"/>
      <c r="BP31" s="990"/>
    </row>
    <row r="32" spans="1:68" ht="12.75">
      <c r="A32" s="1050" t="s">
        <v>21</v>
      </c>
      <c r="B32" s="1051"/>
      <c r="C32" s="1052"/>
      <c r="D32" s="1041" t="s">
        <v>371</v>
      </c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3"/>
      <c r="X32" s="916"/>
      <c r="Y32" s="917"/>
      <c r="Z32" s="917"/>
      <c r="AA32" s="917"/>
      <c r="AB32" s="917"/>
      <c r="AC32" s="918"/>
      <c r="AD32" s="916"/>
      <c r="AE32" s="917"/>
      <c r="AF32" s="917"/>
      <c r="AG32" s="917"/>
      <c r="AH32" s="917"/>
      <c r="AI32" s="918"/>
      <c r="AJ32" s="1053"/>
      <c r="AK32" s="1054"/>
      <c r="AL32" s="1054"/>
      <c r="AM32" s="1054"/>
      <c r="AN32" s="1054"/>
      <c r="AO32" s="1054"/>
      <c r="AP32" s="1054"/>
      <c r="AQ32" s="1055"/>
      <c r="AR32" s="1047"/>
      <c r="AS32" s="1048"/>
      <c r="AT32" s="1048"/>
      <c r="AU32" s="1048"/>
      <c r="AV32" s="1048"/>
      <c r="AW32" s="1048"/>
      <c r="AX32" s="1048"/>
      <c r="AY32" s="1048"/>
      <c r="AZ32" s="1048"/>
      <c r="BA32" s="1048"/>
      <c r="BB32" s="1048"/>
      <c r="BC32" s="1048"/>
      <c r="BD32" s="1048"/>
      <c r="BE32" s="1048"/>
      <c r="BF32" s="1048"/>
      <c r="BG32" s="1048"/>
      <c r="BH32" s="1048"/>
      <c r="BI32" s="1048"/>
      <c r="BJ32" s="1048"/>
      <c r="BK32" s="1048"/>
      <c r="BL32" s="1048"/>
      <c r="BM32" s="1048"/>
      <c r="BN32" s="1048"/>
      <c r="BO32" s="1048"/>
      <c r="BP32" s="1049"/>
    </row>
    <row r="33" spans="1:68" ht="25.5" customHeight="1">
      <c r="A33" s="979" t="s">
        <v>23</v>
      </c>
      <c r="B33" s="980"/>
      <c r="C33" s="981"/>
      <c r="D33" s="1029" t="s">
        <v>599</v>
      </c>
      <c r="E33" s="1030"/>
      <c r="F33" s="1030"/>
      <c r="G33" s="1030"/>
      <c r="H33" s="1030"/>
      <c r="I33" s="1030"/>
      <c r="J33" s="1030"/>
      <c r="K33" s="1030"/>
      <c r="L33" s="1030"/>
      <c r="M33" s="1030"/>
      <c r="N33" s="1030"/>
      <c r="O33" s="1030"/>
      <c r="P33" s="1030"/>
      <c r="Q33" s="1030"/>
      <c r="R33" s="1030"/>
      <c r="S33" s="1030"/>
      <c r="T33" s="1030"/>
      <c r="U33" s="1030"/>
      <c r="V33" s="1030"/>
      <c r="W33" s="1031"/>
      <c r="X33" s="1032" t="s">
        <v>612</v>
      </c>
      <c r="Y33" s="1033"/>
      <c r="Z33" s="1033"/>
      <c r="AA33" s="1033"/>
      <c r="AB33" s="1033"/>
      <c r="AC33" s="1034"/>
      <c r="AD33" s="1032" t="s">
        <v>613</v>
      </c>
      <c r="AE33" s="1033"/>
      <c r="AF33" s="1033"/>
      <c r="AG33" s="1033"/>
      <c r="AH33" s="1033"/>
      <c r="AI33" s="1034"/>
      <c r="AJ33" s="1035">
        <v>0</v>
      </c>
      <c r="AK33" s="1036"/>
      <c r="AL33" s="1036"/>
      <c r="AM33" s="1036"/>
      <c r="AN33" s="1036"/>
      <c r="AO33" s="1036"/>
      <c r="AP33" s="1036"/>
      <c r="AQ33" s="1037"/>
      <c r="AR33" s="988"/>
      <c r="AS33" s="989"/>
      <c r="AT33" s="989"/>
      <c r="AU33" s="989"/>
      <c r="AV33" s="989"/>
      <c r="AW33" s="989"/>
      <c r="AX33" s="989"/>
      <c r="AY33" s="989"/>
      <c r="AZ33" s="989"/>
      <c r="BA33" s="989"/>
      <c r="BB33" s="989"/>
      <c r="BC33" s="989"/>
      <c r="BD33" s="989"/>
      <c r="BE33" s="989"/>
      <c r="BF33" s="989"/>
      <c r="BG33" s="989"/>
      <c r="BH33" s="989"/>
      <c r="BI33" s="989"/>
      <c r="BJ33" s="989"/>
      <c r="BK33" s="989"/>
      <c r="BL33" s="989"/>
      <c r="BM33" s="989"/>
      <c r="BN33" s="989"/>
      <c r="BO33" s="989"/>
      <c r="BP33" s="990"/>
    </row>
    <row r="34" spans="1:68" ht="15.75" customHeight="1">
      <c r="A34" s="979" t="s">
        <v>24</v>
      </c>
      <c r="B34" s="980"/>
      <c r="C34" s="981"/>
      <c r="D34" s="1029" t="s">
        <v>603</v>
      </c>
      <c r="E34" s="1030"/>
      <c r="F34" s="1030"/>
      <c r="G34" s="1030"/>
      <c r="H34" s="1030"/>
      <c r="I34" s="1030"/>
      <c r="J34" s="1030"/>
      <c r="K34" s="1030"/>
      <c r="L34" s="1030"/>
      <c r="M34" s="1030"/>
      <c r="N34" s="1030"/>
      <c r="O34" s="1030"/>
      <c r="P34" s="1030"/>
      <c r="Q34" s="1030"/>
      <c r="R34" s="1030"/>
      <c r="S34" s="1030"/>
      <c r="T34" s="1030"/>
      <c r="U34" s="1030"/>
      <c r="V34" s="1030"/>
      <c r="W34" s="1031"/>
      <c r="X34" s="1032" t="s">
        <v>613</v>
      </c>
      <c r="Y34" s="1033"/>
      <c r="Z34" s="1033"/>
      <c r="AA34" s="1033"/>
      <c r="AB34" s="1033"/>
      <c r="AC34" s="1034"/>
      <c r="AD34" s="1032" t="s">
        <v>613</v>
      </c>
      <c r="AE34" s="1033"/>
      <c r="AF34" s="1033"/>
      <c r="AG34" s="1033"/>
      <c r="AH34" s="1033"/>
      <c r="AI34" s="1034"/>
      <c r="AJ34" s="1035">
        <v>0</v>
      </c>
      <c r="AK34" s="1036"/>
      <c r="AL34" s="1036"/>
      <c r="AM34" s="1036"/>
      <c r="AN34" s="1036"/>
      <c r="AO34" s="1036"/>
      <c r="AP34" s="1036"/>
      <c r="AQ34" s="1037"/>
      <c r="AR34" s="988"/>
      <c r="AS34" s="989"/>
      <c r="AT34" s="989"/>
      <c r="AU34" s="989"/>
      <c r="AV34" s="989"/>
      <c r="AW34" s="989"/>
      <c r="AX34" s="989"/>
      <c r="AY34" s="989"/>
      <c r="AZ34" s="989"/>
      <c r="BA34" s="989"/>
      <c r="BB34" s="989"/>
      <c r="BC34" s="989"/>
      <c r="BD34" s="989"/>
      <c r="BE34" s="989"/>
      <c r="BF34" s="989"/>
      <c r="BG34" s="989"/>
      <c r="BH34" s="989"/>
      <c r="BI34" s="989"/>
      <c r="BJ34" s="989"/>
      <c r="BK34" s="989"/>
      <c r="BL34" s="989"/>
      <c r="BM34" s="989"/>
      <c r="BN34" s="989"/>
      <c r="BO34" s="989"/>
      <c r="BP34" s="990"/>
    </row>
    <row r="35" spans="1:68" ht="24.75" customHeight="1">
      <c r="A35" s="1050" t="s">
        <v>414</v>
      </c>
      <c r="B35" s="1051"/>
      <c r="C35" s="1052"/>
      <c r="D35" s="997" t="s">
        <v>369</v>
      </c>
      <c r="E35" s="998"/>
      <c r="F35" s="998"/>
      <c r="G35" s="998"/>
      <c r="H35" s="998"/>
      <c r="I35" s="998"/>
      <c r="J35" s="998"/>
      <c r="K35" s="998"/>
      <c r="L35" s="998"/>
      <c r="M35" s="998"/>
      <c r="N35" s="998"/>
      <c r="O35" s="998"/>
      <c r="P35" s="998"/>
      <c r="Q35" s="998"/>
      <c r="R35" s="998"/>
      <c r="S35" s="998"/>
      <c r="T35" s="998"/>
      <c r="U35" s="998"/>
      <c r="V35" s="998"/>
      <c r="W35" s="999"/>
      <c r="X35" s="916"/>
      <c r="Y35" s="917"/>
      <c r="Z35" s="917"/>
      <c r="AA35" s="917"/>
      <c r="AB35" s="917"/>
      <c r="AC35" s="918"/>
      <c r="AD35" s="916"/>
      <c r="AE35" s="917"/>
      <c r="AF35" s="917"/>
      <c r="AG35" s="917"/>
      <c r="AH35" s="917"/>
      <c r="AI35" s="918"/>
      <c r="AJ35" s="1053"/>
      <c r="AK35" s="1054"/>
      <c r="AL35" s="1054"/>
      <c r="AM35" s="1054"/>
      <c r="AN35" s="1054"/>
      <c r="AO35" s="1054"/>
      <c r="AP35" s="1054"/>
      <c r="AQ35" s="1055"/>
      <c r="AR35" s="1047"/>
      <c r="AS35" s="1048"/>
      <c r="AT35" s="1048"/>
      <c r="AU35" s="1048"/>
      <c r="AV35" s="1048"/>
      <c r="AW35" s="1048"/>
      <c r="AX35" s="1048"/>
      <c r="AY35" s="1048"/>
      <c r="AZ35" s="1048"/>
      <c r="BA35" s="1048"/>
      <c r="BB35" s="1048"/>
      <c r="BC35" s="1048"/>
      <c r="BD35" s="1048"/>
      <c r="BE35" s="1048"/>
      <c r="BF35" s="1048"/>
      <c r="BG35" s="1048"/>
      <c r="BH35" s="1048"/>
      <c r="BI35" s="1048"/>
      <c r="BJ35" s="1048"/>
      <c r="BK35" s="1048"/>
      <c r="BL35" s="1048"/>
      <c r="BM35" s="1048"/>
      <c r="BN35" s="1048"/>
      <c r="BO35" s="1048"/>
      <c r="BP35" s="1049"/>
    </row>
    <row r="36" spans="1:68" ht="24" customHeight="1">
      <c r="A36" s="979" t="s">
        <v>368</v>
      </c>
      <c r="B36" s="980"/>
      <c r="C36" s="981"/>
      <c r="D36" s="1029" t="s">
        <v>604</v>
      </c>
      <c r="E36" s="1030"/>
      <c r="F36" s="1030"/>
      <c r="G36" s="1030"/>
      <c r="H36" s="1030"/>
      <c r="I36" s="1030"/>
      <c r="J36" s="1030"/>
      <c r="K36" s="1030"/>
      <c r="L36" s="1030"/>
      <c r="M36" s="1030"/>
      <c r="N36" s="1030"/>
      <c r="O36" s="1030"/>
      <c r="P36" s="1030"/>
      <c r="Q36" s="1030"/>
      <c r="R36" s="1030"/>
      <c r="S36" s="1030"/>
      <c r="T36" s="1030"/>
      <c r="U36" s="1030"/>
      <c r="V36" s="1030"/>
      <c r="W36" s="1031"/>
      <c r="X36" s="1032" t="s">
        <v>577</v>
      </c>
      <c r="Y36" s="1033"/>
      <c r="Z36" s="1033"/>
      <c r="AA36" s="1033"/>
      <c r="AB36" s="1033"/>
      <c r="AC36" s="1034"/>
      <c r="AD36" s="1032" t="s">
        <v>577</v>
      </c>
      <c r="AE36" s="1033"/>
      <c r="AF36" s="1033"/>
      <c r="AG36" s="1033"/>
      <c r="AH36" s="1033"/>
      <c r="AI36" s="1034"/>
      <c r="AJ36" s="1035">
        <v>0</v>
      </c>
      <c r="AK36" s="1036"/>
      <c r="AL36" s="1036"/>
      <c r="AM36" s="1036"/>
      <c r="AN36" s="1036"/>
      <c r="AO36" s="1036"/>
      <c r="AP36" s="1036"/>
      <c r="AQ36" s="1037"/>
      <c r="AR36" s="988"/>
      <c r="AS36" s="989"/>
      <c r="AT36" s="989"/>
      <c r="AU36" s="989"/>
      <c r="AV36" s="989"/>
      <c r="AW36" s="989"/>
      <c r="AX36" s="989"/>
      <c r="AY36" s="989"/>
      <c r="AZ36" s="989"/>
      <c r="BA36" s="989"/>
      <c r="BB36" s="989"/>
      <c r="BC36" s="989"/>
      <c r="BD36" s="989"/>
      <c r="BE36" s="989"/>
      <c r="BF36" s="989"/>
      <c r="BG36" s="989"/>
      <c r="BH36" s="989"/>
      <c r="BI36" s="989"/>
      <c r="BJ36" s="989"/>
      <c r="BK36" s="989"/>
      <c r="BL36" s="989"/>
      <c r="BM36" s="989"/>
      <c r="BN36" s="989"/>
      <c r="BO36" s="989"/>
      <c r="BP36" s="990"/>
    </row>
    <row r="37" spans="1:68" ht="16.5" customHeight="1">
      <c r="A37" s="979" t="s">
        <v>367</v>
      </c>
      <c r="B37" s="980"/>
      <c r="C37" s="981"/>
      <c r="D37" s="1029" t="s">
        <v>366</v>
      </c>
      <c r="E37" s="1030"/>
      <c r="F37" s="1030"/>
      <c r="G37" s="1030"/>
      <c r="H37" s="1030"/>
      <c r="I37" s="1030"/>
      <c r="J37" s="1030"/>
      <c r="K37" s="1030"/>
      <c r="L37" s="1030"/>
      <c r="M37" s="1030"/>
      <c r="N37" s="1030"/>
      <c r="O37" s="1030"/>
      <c r="P37" s="1030"/>
      <c r="Q37" s="1030"/>
      <c r="R37" s="1030"/>
      <c r="S37" s="1030"/>
      <c r="T37" s="1030"/>
      <c r="U37" s="1030"/>
      <c r="V37" s="1030"/>
      <c r="W37" s="1031"/>
      <c r="X37" s="1032" t="s">
        <v>629</v>
      </c>
      <c r="Y37" s="1033"/>
      <c r="Z37" s="1033"/>
      <c r="AA37" s="1033"/>
      <c r="AB37" s="1033"/>
      <c r="AC37" s="1034"/>
      <c r="AD37" s="1032" t="s">
        <v>668</v>
      </c>
      <c r="AE37" s="1033"/>
      <c r="AF37" s="1033"/>
      <c r="AG37" s="1033"/>
      <c r="AH37" s="1033"/>
      <c r="AI37" s="1034"/>
      <c r="AJ37" s="1035">
        <v>0</v>
      </c>
      <c r="AK37" s="1036"/>
      <c r="AL37" s="1036"/>
      <c r="AM37" s="1036"/>
      <c r="AN37" s="1036"/>
      <c r="AO37" s="1036"/>
      <c r="AP37" s="1036"/>
      <c r="AQ37" s="1037"/>
      <c r="AR37" s="988"/>
      <c r="AS37" s="989"/>
      <c r="AT37" s="989"/>
      <c r="AU37" s="989"/>
      <c r="AV37" s="989"/>
      <c r="AW37" s="989"/>
      <c r="AX37" s="989"/>
      <c r="AY37" s="989"/>
      <c r="AZ37" s="989"/>
      <c r="BA37" s="989"/>
      <c r="BB37" s="989"/>
      <c r="BC37" s="989"/>
      <c r="BD37" s="989"/>
      <c r="BE37" s="989"/>
      <c r="BF37" s="989"/>
      <c r="BG37" s="989"/>
      <c r="BH37" s="989"/>
      <c r="BI37" s="989"/>
      <c r="BJ37" s="989"/>
      <c r="BK37" s="989"/>
      <c r="BL37" s="989"/>
      <c r="BM37" s="989"/>
      <c r="BN37" s="989"/>
      <c r="BO37" s="989"/>
      <c r="BP37" s="990"/>
    </row>
    <row r="38" spans="1:68" ht="16.5" customHeight="1">
      <c r="A38" s="1026" t="s">
        <v>365</v>
      </c>
      <c r="B38" s="1027"/>
      <c r="C38" s="1028"/>
      <c r="D38" s="1029" t="s">
        <v>364</v>
      </c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1030"/>
      <c r="Q38" s="1030"/>
      <c r="R38" s="1030"/>
      <c r="S38" s="1030"/>
      <c r="T38" s="1030"/>
      <c r="U38" s="1030"/>
      <c r="V38" s="1030"/>
      <c r="W38" s="1031"/>
      <c r="X38" s="1032" t="s">
        <v>629</v>
      </c>
      <c r="Y38" s="1033"/>
      <c r="Z38" s="1033"/>
      <c r="AA38" s="1033"/>
      <c r="AB38" s="1033"/>
      <c r="AC38" s="1034"/>
      <c r="AD38" s="1032" t="s">
        <v>668</v>
      </c>
      <c r="AE38" s="1033"/>
      <c r="AF38" s="1033"/>
      <c r="AG38" s="1033"/>
      <c r="AH38" s="1033"/>
      <c r="AI38" s="1034"/>
      <c r="AJ38" s="1035">
        <v>0</v>
      </c>
      <c r="AK38" s="1036"/>
      <c r="AL38" s="1036"/>
      <c r="AM38" s="1036"/>
      <c r="AN38" s="1036"/>
      <c r="AO38" s="1036"/>
      <c r="AP38" s="1036"/>
      <c r="AQ38" s="1037"/>
      <c r="AR38" s="988"/>
      <c r="AS38" s="989"/>
      <c r="AT38" s="989"/>
      <c r="AU38" s="989"/>
      <c r="AV38" s="989"/>
      <c r="AW38" s="989"/>
      <c r="AX38" s="989"/>
      <c r="AY38" s="989"/>
      <c r="AZ38" s="989"/>
      <c r="BA38" s="989"/>
      <c r="BB38" s="989"/>
      <c r="BC38" s="989"/>
      <c r="BD38" s="989"/>
      <c r="BE38" s="989"/>
      <c r="BF38" s="989"/>
      <c r="BG38" s="989"/>
      <c r="BH38" s="989"/>
      <c r="BI38" s="989"/>
      <c r="BJ38" s="989"/>
      <c r="BK38" s="989"/>
      <c r="BL38" s="989"/>
      <c r="BM38" s="989"/>
      <c r="BN38" s="989"/>
      <c r="BO38" s="989"/>
      <c r="BP38" s="990"/>
    </row>
    <row r="39" spans="1:68" ht="15.75" customHeight="1">
      <c r="A39" s="1026" t="s">
        <v>363</v>
      </c>
      <c r="B39" s="1027"/>
      <c r="C39" s="1028"/>
      <c r="D39" s="1029" t="s">
        <v>362</v>
      </c>
      <c r="E39" s="1030"/>
      <c r="F39" s="1030"/>
      <c r="G39" s="1030"/>
      <c r="H39" s="1030"/>
      <c r="I39" s="1030"/>
      <c r="J39" s="1030"/>
      <c r="K39" s="1030"/>
      <c r="L39" s="1030"/>
      <c r="M39" s="1030"/>
      <c r="N39" s="1030"/>
      <c r="O39" s="1030"/>
      <c r="P39" s="1030"/>
      <c r="Q39" s="1030"/>
      <c r="R39" s="1030"/>
      <c r="S39" s="1030"/>
      <c r="T39" s="1030"/>
      <c r="U39" s="1030"/>
      <c r="V39" s="1030"/>
      <c r="W39" s="1031"/>
      <c r="X39" s="1032" t="s">
        <v>629</v>
      </c>
      <c r="Y39" s="1033"/>
      <c r="Z39" s="1033"/>
      <c r="AA39" s="1033"/>
      <c r="AB39" s="1033"/>
      <c r="AC39" s="1034"/>
      <c r="AD39" s="1032" t="s">
        <v>668</v>
      </c>
      <c r="AE39" s="1033"/>
      <c r="AF39" s="1033"/>
      <c r="AG39" s="1033"/>
      <c r="AH39" s="1033"/>
      <c r="AI39" s="1034"/>
      <c r="AJ39" s="1035">
        <v>0</v>
      </c>
      <c r="AK39" s="1036"/>
      <c r="AL39" s="1036"/>
      <c r="AM39" s="1036"/>
      <c r="AN39" s="1036"/>
      <c r="AO39" s="1036"/>
      <c r="AP39" s="1036"/>
      <c r="AQ39" s="1037"/>
      <c r="AR39" s="988"/>
      <c r="AS39" s="989"/>
      <c r="AT39" s="989"/>
      <c r="AU39" s="989"/>
      <c r="AV39" s="989"/>
      <c r="AW39" s="989"/>
      <c r="AX39" s="989"/>
      <c r="AY39" s="989"/>
      <c r="AZ39" s="989"/>
      <c r="BA39" s="989"/>
      <c r="BB39" s="989"/>
      <c r="BC39" s="989"/>
      <c r="BD39" s="989"/>
      <c r="BE39" s="989"/>
      <c r="BF39" s="989"/>
      <c r="BG39" s="989"/>
      <c r="BH39" s="989"/>
      <c r="BI39" s="989"/>
      <c r="BJ39" s="989"/>
      <c r="BK39" s="989"/>
      <c r="BL39" s="989"/>
      <c r="BM39" s="989"/>
      <c r="BN39" s="989"/>
      <c r="BO39" s="989"/>
      <c r="BP39" s="990"/>
    </row>
    <row r="40" spans="1:68" ht="15" customHeight="1">
      <c r="A40" s="1026" t="s">
        <v>361</v>
      </c>
      <c r="B40" s="1027"/>
      <c r="C40" s="1028"/>
      <c r="D40" s="1029" t="s">
        <v>607</v>
      </c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0"/>
      <c r="S40" s="1030"/>
      <c r="T40" s="1030"/>
      <c r="U40" s="1030"/>
      <c r="V40" s="1030"/>
      <c r="W40" s="1031"/>
      <c r="X40" s="1032" t="s">
        <v>668</v>
      </c>
      <c r="Y40" s="1033"/>
      <c r="Z40" s="1033"/>
      <c r="AA40" s="1033"/>
      <c r="AB40" s="1033"/>
      <c r="AC40" s="1034"/>
      <c r="AD40" s="1032" t="s">
        <v>668</v>
      </c>
      <c r="AE40" s="1033"/>
      <c r="AF40" s="1033"/>
      <c r="AG40" s="1033"/>
      <c r="AH40" s="1033"/>
      <c r="AI40" s="1034"/>
      <c r="AJ40" s="1035">
        <v>0</v>
      </c>
      <c r="AK40" s="1036"/>
      <c r="AL40" s="1036"/>
      <c r="AM40" s="1036"/>
      <c r="AN40" s="1036"/>
      <c r="AO40" s="1036"/>
      <c r="AP40" s="1036"/>
      <c r="AQ40" s="1037"/>
      <c r="AR40" s="988"/>
      <c r="AS40" s="989"/>
      <c r="AT40" s="989"/>
      <c r="AU40" s="989"/>
      <c r="AV40" s="989"/>
      <c r="AW40" s="989"/>
      <c r="AX40" s="989"/>
      <c r="AY40" s="989"/>
      <c r="AZ40" s="989"/>
      <c r="BA40" s="989"/>
      <c r="BB40" s="989"/>
      <c r="BC40" s="989"/>
      <c r="BD40" s="989"/>
      <c r="BE40" s="989"/>
      <c r="BF40" s="989"/>
      <c r="BG40" s="989"/>
      <c r="BH40" s="989"/>
      <c r="BI40" s="989"/>
      <c r="BJ40" s="989"/>
      <c r="BK40" s="989"/>
      <c r="BL40" s="989"/>
      <c r="BM40" s="989"/>
      <c r="BN40" s="989"/>
      <c r="BO40" s="989"/>
      <c r="BP40" s="990"/>
    </row>
    <row r="41" spans="1:68" ht="12.75">
      <c r="A41" s="1038" t="s">
        <v>442</v>
      </c>
      <c r="B41" s="1039"/>
      <c r="C41" s="1040"/>
      <c r="D41" s="1041" t="s">
        <v>360</v>
      </c>
      <c r="E41" s="1042"/>
      <c r="F41" s="1042"/>
      <c r="G41" s="1042"/>
      <c r="H41" s="1042"/>
      <c r="I41" s="1042"/>
      <c r="J41" s="1042"/>
      <c r="K41" s="1042"/>
      <c r="L41" s="1042"/>
      <c r="M41" s="1042"/>
      <c r="N41" s="1042"/>
      <c r="O41" s="1042"/>
      <c r="P41" s="1042"/>
      <c r="Q41" s="1042"/>
      <c r="R41" s="1042"/>
      <c r="S41" s="1042"/>
      <c r="T41" s="1042"/>
      <c r="U41" s="1042"/>
      <c r="V41" s="1042"/>
      <c r="W41" s="1043"/>
      <c r="X41" s="916"/>
      <c r="Y41" s="917"/>
      <c r="Z41" s="917"/>
      <c r="AA41" s="917"/>
      <c r="AB41" s="917"/>
      <c r="AC41" s="918"/>
      <c r="AD41" s="916"/>
      <c r="AE41" s="917"/>
      <c r="AF41" s="917"/>
      <c r="AG41" s="917"/>
      <c r="AH41" s="917"/>
      <c r="AI41" s="918"/>
      <c r="AJ41" s="1044"/>
      <c r="AK41" s="1045"/>
      <c r="AL41" s="1045"/>
      <c r="AM41" s="1045"/>
      <c r="AN41" s="1045"/>
      <c r="AO41" s="1045"/>
      <c r="AP41" s="1045"/>
      <c r="AQ41" s="1046"/>
      <c r="AR41" s="1047"/>
      <c r="AS41" s="1048"/>
      <c r="AT41" s="1048"/>
      <c r="AU41" s="1048"/>
      <c r="AV41" s="1048"/>
      <c r="AW41" s="1048"/>
      <c r="AX41" s="1048"/>
      <c r="AY41" s="1048"/>
      <c r="AZ41" s="1048"/>
      <c r="BA41" s="1048"/>
      <c r="BB41" s="1048"/>
      <c r="BC41" s="1048"/>
      <c r="BD41" s="1048"/>
      <c r="BE41" s="1048"/>
      <c r="BF41" s="1048"/>
      <c r="BG41" s="1048"/>
      <c r="BH41" s="1048"/>
      <c r="BI41" s="1048"/>
      <c r="BJ41" s="1048"/>
      <c r="BK41" s="1048"/>
      <c r="BL41" s="1048"/>
      <c r="BM41" s="1048"/>
      <c r="BN41" s="1048"/>
      <c r="BO41" s="1048"/>
      <c r="BP41" s="1049"/>
    </row>
    <row r="42" spans="1:68" ht="15" customHeight="1">
      <c r="A42" s="1026" t="s">
        <v>359</v>
      </c>
      <c r="B42" s="1027"/>
      <c r="C42" s="1028"/>
      <c r="D42" s="1029" t="s">
        <v>606</v>
      </c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1030"/>
      <c r="Q42" s="1030"/>
      <c r="R42" s="1030"/>
      <c r="S42" s="1030"/>
      <c r="T42" s="1030"/>
      <c r="U42" s="1030"/>
      <c r="V42" s="1030"/>
      <c r="W42" s="1031"/>
      <c r="X42" s="1032" t="s">
        <v>668</v>
      </c>
      <c r="Y42" s="1033"/>
      <c r="Z42" s="1033"/>
      <c r="AA42" s="1033"/>
      <c r="AB42" s="1033"/>
      <c r="AC42" s="1034"/>
      <c r="AD42" s="1032" t="s">
        <v>668</v>
      </c>
      <c r="AE42" s="1033"/>
      <c r="AF42" s="1033"/>
      <c r="AG42" s="1033"/>
      <c r="AH42" s="1033"/>
      <c r="AI42" s="1034"/>
      <c r="AJ42" s="1035">
        <v>0</v>
      </c>
      <c r="AK42" s="1036"/>
      <c r="AL42" s="1036"/>
      <c r="AM42" s="1036"/>
      <c r="AN42" s="1036"/>
      <c r="AO42" s="1036"/>
      <c r="AP42" s="1036"/>
      <c r="AQ42" s="1037"/>
      <c r="AR42" s="988"/>
      <c r="AS42" s="989"/>
      <c r="AT42" s="989"/>
      <c r="AU42" s="989"/>
      <c r="AV42" s="989"/>
      <c r="AW42" s="989"/>
      <c r="AX42" s="989"/>
      <c r="AY42" s="989"/>
      <c r="AZ42" s="989"/>
      <c r="BA42" s="989"/>
      <c r="BB42" s="989"/>
      <c r="BC42" s="989"/>
      <c r="BD42" s="989"/>
      <c r="BE42" s="989"/>
      <c r="BF42" s="989"/>
      <c r="BG42" s="989"/>
      <c r="BH42" s="989"/>
      <c r="BI42" s="989"/>
      <c r="BJ42" s="989"/>
      <c r="BK42" s="989"/>
      <c r="BL42" s="989"/>
      <c r="BM42" s="989"/>
      <c r="BN42" s="989"/>
      <c r="BO42" s="989"/>
      <c r="BP42" s="990"/>
    </row>
    <row r="43" spans="1:68" ht="25.5" customHeight="1">
      <c r="A43" s="1026" t="s">
        <v>356</v>
      </c>
      <c r="B43" s="1027"/>
      <c r="C43" s="1028"/>
      <c r="D43" s="1029" t="s">
        <v>584</v>
      </c>
      <c r="E43" s="1030"/>
      <c r="F43" s="1030"/>
      <c r="G43" s="1030"/>
      <c r="H43" s="1030"/>
      <c r="I43" s="1030"/>
      <c r="J43" s="1030"/>
      <c r="K43" s="1030"/>
      <c r="L43" s="1030"/>
      <c r="M43" s="1030"/>
      <c r="N43" s="1030"/>
      <c r="O43" s="1030"/>
      <c r="P43" s="1030"/>
      <c r="Q43" s="1030"/>
      <c r="R43" s="1030"/>
      <c r="S43" s="1030"/>
      <c r="T43" s="1030"/>
      <c r="U43" s="1030"/>
      <c r="V43" s="1030"/>
      <c r="W43" s="1031"/>
      <c r="X43" s="1032" t="s">
        <v>668</v>
      </c>
      <c r="Y43" s="1033"/>
      <c r="Z43" s="1033"/>
      <c r="AA43" s="1033"/>
      <c r="AB43" s="1033"/>
      <c r="AC43" s="1034"/>
      <c r="AD43" s="1032" t="s">
        <v>669</v>
      </c>
      <c r="AE43" s="1033"/>
      <c r="AF43" s="1033"/>
      <c r="AG43" s="1033"/>
      <c r="AH43" s="1033"/>
      <c r="AI43" s="1034"/>
      <c r="AJ43" s="1035">
        <v>0</v>
      </c>
      <c r="AK43" s="1036"/>
      <c r="AL43" s="1036"/>
      <c r="AM43" s="1036"/>
      <c r="AN43" s="1036"/>
      <c r="AO43" s="1036"/>
      <c r="AP43" s="1036"/>
      <c r="AQ43" s="1037"/>
      <c r="AR43" s="988"/>
      <c r="AS43" s="989"/>
      <c r="AT43" s="989"/>
      <c r="AU43" s="989"/>
      <c r="AV43" s="989"/>
      <c r="AW43" s="989"/>
      <c r="AX43" s="989"/>
      <c r="AY43" s="989"/>
      <c r="AZ43" s="989"/>
      <c r="BA43" s="989"/>
      <c r="BB43" s="989"/>
      <c r="BC43" s="989"/>
      <c r="BD43" s="989"/>
      <c r="BE43" s="989"/>
      <c r="BF43" s="989"/>
      <c r="BG43" s="989"/>
      <c r="BH43" s="989"/>
      <c r="BI43" s="989"/>
      <c r="BJ43" s="989"/>
      <c r="BK43" s="989"/>
      <c r="BL43" s="989"/>
      <c r="BM43" s="989"/>
      <c r="BN43" s="989"/>
      <c r="BO43" s="989"/>
      <c r="BP43" s="990"/>
    </row>
    <row r="44" spans="1:68" ht="24.75" customHeight="1">
      <c r="A44" s="1026" t="s">
        <v>355</v>
      </c>
      <c r="B44" s="1027"/>
      <c r="C44" s="1028"/>
      <c r="D44" s="1029" t="s">
        <v>608</v>
      </c>
      <c r="E44" s="1030"/>
      <c r="F44" s="1030"/>
      <c r="G44" s="1030"/>
      <c r="H44" s="1030"/>
      <c r="I44" s="1030"/>
      <c r="J44" s="1030"/>
      <c r="K44" s="1030"/>
      <c r="L44" s="1030"/>
      <c r="M44" s="1030"/>
      <c r="N44" s="1030"/>
      <c r="O44" s="1030"/>
      <c r="P44" s="1030"/>
      <c r="Q44" s="1030"/>
      <c r="R44" s="1030"/>
      <c r="S44" s="1030"/>
      <c r="T44" s="1030"/>
      <c r="U44" s="1030"/>
      <c r="V44" s="1030"/>
      <c r="W44" s="1031"/>
      <c r="X44" s="1032" t="s">
        <v>577</v>
      </c>
      <c r="Y44" s="1033"/>
      <c r="Z44" s="1033"/>
      <c r="AA44" s="1033"/>
      <c r="AB44" s="1033"/>
      <c r="AC44" s="1034"/>
      <c r="AD44" s="1032" t="s">
        <v>577</v>
      </c>
      <c r="AE44" s="1033"/>
      <c r="AF44" s="1033"/>
      <c r="AG44" s="1033"/>
      <c r="AH44" s="1033"/>
      <c r="AI44" s="1034"/>
      <c r="AJ44" s="1035">
        <v>0</v>
      </c>
      <c r="AK44" s="1036"/>
      <c r="AL44" s="1036"/>
      <c r="AM44" s="1036"/>
      <c r="AN44" s="1036"/>
      <c r="AO44" s="1036"/>
      <c r="AP44" s="1036"/>
      <c r="AQ44" s="1037"/>
      <c r="AR44" s="988"/>
      <c r="AS44" s="989"/>
      <c r="AT44" s="989"/>
      <c r="AU44" s="989"/>
      <c r="AV44" s="989"/>
      <c r="AW44" s="989"/>
      <c r="AX44" s="989"/>
      <c r="AY44" s="989"/>
      <c r="AZ44" s="989"/>
      <c r="BA44" s="989"/>
      <c r="BB44" s="989"/>
      <c r="BC44" s="989"/>
      <c r="BD44" s="989"/>
      <c r="BE44" s="989"/>
      <c r="BF44" s="989"/>
      <c r="BG44" s="989"/>
      <c r="BH44" s="989"/>
      <c r="BI44" s="989"/>
      <c r="BJ44" s="989"/>
      <c r="BK44" s="989"/>
      <c r="BL44" s="989"/>
      <c r="BM44" s="989"/>
      <c r="BN44" s="989"/>
      <c r="BO44" s="989"/>
      <c r="BP44" s="990"/>
    </row>
    <row r="45" spans="1:68" ht="23.25" customHeight="1">
      <c r="A45" s="1026" t="s">
        <v>354</v>
      </c>
      <c r="B45" s="1027"/>
      <c r="C45" s="1028"/>
      <c r="D45" s="1029" t="s">
        <v>610</v>
      </c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030"/>
      <c r="P45" s="1030"/>
      <c r="Q45" s="1030"/>
      <c r="R45" s="1030"/>
      <c r="S45" s="1030"/>
      <c r="T45" s="1030"/>
      <c r="U45" s="1030"/>
      <c r="V45" s="1030"/>
      <c r="W45" s="1031"/>
      <c r="X45" s="1032" t="s">
        <v>668</v>
      </c>
      <c r="Y45" s="1033"/>
      <c r="Z45" s="1033"/>
      <c r="AA45" s="1033"/>
      <c r="AB45" s="1033"/>
      <c r="AC45" s="1034"/>
      <c r="AD45" s="1032" t="s">
        <v>669</v>
      </c>
      <c r="AE45" s="1033"/>
      <c r="AF45" s="1033"/>
      <c r="AG45" s="1033"/>
      <c r="AH45" s="1033"/>
      <c r="AI45" s="1034"/>
      <c r="AJ45" s="1035">
        <v>0</v>
      </c>
      <c r="AK45" s="1036"/>
      <c r="AL45" s="1036"/>
      <c r="AM45" s="1036"/>
      <c r="AN45" s="1036"/>
      <c r="AO45" s="1036"/>
      <c r="AP45" s="1036"/>
      <c r="AQ45" s="1037"/>
      <c r="AR45" s="988"/>
      <c r="AS45" s="989"/>
      <c r="AT45" s="989"/>
      <c r="AU45" s="989"/>
      <c r="AV45" s="989"/>
      <c r="AW45" s="989"/>
      <c r="AX45" s="989"/>
      <c r="AY45" s="989"/>
      <c r="AZ45" s="989"/>
      <c r="BA45" s="989"/>
      <c r="BB45" s="989"/>
      <c r="BC45" s="989"/>
      <c r="BD45" s="989"/>
      <c r="BE45" s="989"/>
      <c r="BF45" s="989"/>
      <c r="BG45" s="989"/>
      <c r="BH45" s="989"/>
      <c r="BI45" s="989"/>
      <c r="BJ45" s="989"/>
      <c r="BK45" s="989"/>
      <c r="BL45" s="989"/>
      <c r="BM45" s="989"/>
      <c r="BN45" s="989"/>
      <c r="BO45" s="989"/>
      <c r="BP45" s="990"/>
    </row>
    <row r="48" spans="1:68" ht="15">
      <c r="A48" s="27" t="s">
        <v>73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17"/>
      <c r="W48" s="1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ht="15">
      <c r="A49" s="25" t="s">
        <v>77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18"/>
      <c r="AY49" s="18"/>
      <c r="AZ49" s="18"/>
      <c r="BA49" s="18"/>
      <c r="BB49" s="18"/>
      <c r="BC49" s="18"/>
      <c r="BD49" s="390" t="s">
        <v>79</v>
      </c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ht="12.75">
      <c r="A50" s="463" t="s">
        <v>68</v>
      </c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17"/>
      <c r="W50" s="17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453" t="s">
        <v>69</v>
      </c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18"/>
      <c r="AY50" s="18"/>
      <c r="AZ50" s="18"/>
      <c r="BA50" s="18"/>
      <c r="BB50" s="18"/>
      <c r="BC50" s="18"/>
      <c r="BD50" s="452" t="s">
        <v>70</v>
      </c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</row>
    <row r="51" spans="1:68" ht="15">
      <c r="A51" s="25" t="s">
        <v>78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18"/>
      <c r="AY51" s="18"/>
      <c r="AZ51" s="18"/>
      <c r="BA51" s="18"/>
      <c r="BB51" s="18"/>
      <c r="BC51" s="18"/>
      <c r="BD51" s="390" t="s">
        <v>80</v>
      </c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ht="12.75">
      <c r="A52" s="463" t="s">
        <v>68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17"/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453" t="s">
        <v>69</v>
      </c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18"/>
      <c r="AY52" s="18"/>
      <c r="AZ52" s="18"/>
      <c r="BA52" s="18"/>
      <c r="BB52" s="18"/>
      <c r="BC52" s="18"/>
      <c r="BD52" s="452" t="s">
        <v>70</v>
      </c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</row>
    <row r="53" spans="1:68" ht="15">
      <c r="A53" s="27" t="s">
        <v>74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ht="15">
      <c r="A54" s="25" t="s">
        <v>688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17"/>
      <c r="W54" s="17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18"/>
      <c r="AY54" s="18"/>
      <c r="AZ54" s="18"/>
      <c r="BA54" s="18"/>
      <c r="BB54" s="18"/>
      <c r="BC54" s="18"/>
      <c r="BD54" s="390" t="s">
        <v>689</v>
      </c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ht="12.75">
      <c r="A55" s="463" t="s">
        <v>68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17"/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453" t="s">
        <v>69</v>
      </c>
      <c r="AI55" s="453"/>
      <c r="AJ55" s="453"/>
      <c r="AK55" s="453"/>
      <c r="AL55" s="453"/>
      <c r="AM55" s="453"/>
      <c r="AN55" s="453"/>
      <c r="AO55" s="453"/>
      <c r="AP55" s="453"/>
      <c r="AQ55" s="453"/>
      <c r="AR55" s="453"/>
      <c r="AS55" s="453"/>
      <c r="AT55" s="453"/>
      <c r="AU55" s="453"/>
      <c r="AV55" s="453"/>
      <c r="AW55" s="453"/>
      <c r="AX55" s="18"/>
      <c r="AY55" s="18"/>
      <c r="AZ55" s="18"/>
      <c r="BA55" s="18"/>
      <c r="BB55" s="18"/>
      <c r="BC55" s="18"/>
      <c r="BD55" s="452" t="s">
        <v>70</v>
      </c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</row>
    <row r="56" spans="1:68" ht="15">
      <c r="A56" s="25" t="s">
        <v>75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7"/>
      <c r="W56" s="17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18"/>
      <c r="AY56" s="18"/>
      <c r="AZ56" s="18"/>
      <c r="BA56" s="18"/>
      <c r="BB56" s="18"/>
      <c r="BC56" s="18"/>
      <c r="BD56" s="390" t="s">
        <v>82</v>
      </c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ht="12.75">
      <c r="A57" s="463" t="s">
        <v>68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453" t="s">
        <v>69</v>
      </c>
      <c r="AI57" s="453"/>
      <c r="AJ57" s="453"/>
      <c r="AK57" s="453"/>
      <c r="AL57" s="453"/>
      <c r="AM57" s="453"/>
      <c r="AN57" s="453"/>
      <c r="AO57" s="453"/>
      <c r="AP57" s="453"/>
      <c r="AQ57" s="453"/>
      <c r="AR57" s="453"/>
      <c r="AS57" s="453"/>
      <c r="AT57" s="453"/>
      <c r="AU57" s="453"/>
      <c r="AV57" s="453"/>
      <c r="AW57" s="453"/>
      <c r="AX57" s="18"/>
      <c r="AY57" s="18"/>
      <c r="AZ57" s="18"/>
      <c r="BA57" s="18"/>
      <c r="BB57" s="18"/>
      <c r="BC57" s="18"/>
      <c r="BD57" s="452" t="s">
        <v>70</v>
      </c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</row>
    <row r="58" spans="1:68" ht="15">
      <c r="A58" s="25" t="s">
        <v>76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7"/>
      <c r="W58" s="17"/>
      <c r="X58" s="18"/>
      <c r="Y58" s="18"/>
      <c r="Z58" s="18"/>
      <c r="AA58" s="18"/>
      <c r="AB58" s="18"/>
      <c r="AC58" s="18"/>
      <c r="AD58" s="18"/>
      <c r="AE58" s="18"/>
      <c r="AF58" s="23"/>
      <c r="AG58" s="1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18"/>
      <c r="AY58" s="18"/>
      <c r="AZ58" s="18"/>
      <c r="BA58" s="18"/>
      <c r="BB58" s="18"/>
      <c r="BC58" s="18"/>
      <c r="BD58" s="24" t="s">
        <v>81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ht="12.75">
      <c r="A59" s="463" t="s">
        <v>68</v>
      </c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17"/>
      <c r="W59" s="17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453" t="s">
        <v>69</v>
      </c>
      <c r="AI59" s="453"/>
      <c r="AJ59" s="453"/>
      <c r="AK59" s="453"/>
      <c r="AL59" s="453"/>
      <c r="AM59" s="453"/>
      <c r="AN59" s="453"/>
      <c r="AO59" s="453"/>
      <c r="AP59" s="453"/>
      <c r="AQ59" s="453"/>
      <c r="AR59" s="453"/>
      <c r="AS59" s="453"/>
      <c r="AT59" s="453"/>
      <c r="AU59" s="453"/>
      <c r="AV59" s="453"/>
      <c r="AW59" s="453"/>
      <c r="AX59" s="18"/>
      <c r="AY59" s="18"/>
      <c r="AZ59" s="18"/>
      <c r="BA59" s="18"/>
      <c r="BB59" s="18"/>
      <c r="BC59" s="18"/>
      <c r="BD59" s="452" t="s">
        <v>70</v>
      </c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</row>
    <row r="61" s="34" customFormat="1" ht="11.25">
      <c r="A61" s="14" t="s">
        <v>334</v>
      </c>
    </row>
  </sheetData>
  <sheetProtection/>
  <mergeCells count="177">
    <mergeCell ref="AT12:BP12"/>
    <mergeCell ref="A5:BP5"/>
    <mergeCell ref="A6:BP6"/>
    <mergeCell ref="AT8:BP8"/>
    <mergeCell ref="AT9:BP9"/>
    <mergeCell ref="AT10:BP10"/>
    <mergeCell ref="AT11:BP11"/>
    <mergeCell ref="A59:U59"/>
    <mergeCell ref="AH59:AW59"/>
    <mergeCell ref="BD59:BP59"/>
    <mergeCell ref="A55:U55"/>
    <mergeCell ref="AH55:AW55"/>
    <mergeCell ref="BD55:BP55"/>
    <mergeCell ref="A57:U57"/>
    <mergeCell ref="AH57:AW57"/>
    <mergeCell ref="BD57:BP57"/>
    <mergeCell ref="A50:U50"/>
    <mergeCell ref="AH50:AW50"/>
    <mergeCell ref="BD50:BP50"/>
    <mergeCell ref="A52:U52"/>
    <mergeCell ref="AH52:AW52"/>
    <mergeCell ref="BD52:BP52"/>
    <mergeCell ref="A45:C45"/>
    <mergeCell ref="D45:W45"/>
    <mergeCell ref="X45:AC45"/>
    <mergeCell ref="AD45:AI45"/>
    <mergeCell ref="AJ45:AQ45"/>
    <mergeCell ref="AR45:BP45"/>
    <mergeCell ref="A44:C44"/>
    <mergeCell ref="D44:W44"/>
    <mergeCell ref="X44:AC44"/>
    <mergeCell ref="AD44:AI44"/>
    <mergeCell ref="AJ44:AQ44"/>
    <mergeCell ref="AR44:BP44"/>
    <mergeCell ref="A43:C43"/>
    <mergeCell ref="D43:W43"/>
    <mergeCell ref="X43:AC43"/>
    <mergeCell ref="AD43:AI43"/>
    <mergeCell ref="AJ43:AQ43"/>
    <mergeCell ref="AR43:BP43"/>
    <mergeCell ref="A42:C42"/>
    <mergeCell ref="D42:W42"/>
    <mergeCell ref="X42:AC42"/>
    <mergeCell ref="AD42:AI42"/>
    <mergeCell ref="AJ42:AQ42"/>
    <mergeCell ref="AR42:BP42"/>
    <mergeCell ref="A41:C41"/>
    <mergeCell ref="D41:W41"/>
    <mergeCell ref="X41:AC41"/>
    <mergeCell ref="AD41:AI41"/>
    <mergeCell ref="AJ41:AQ41"/>
    <mergeCell ref="AR41:BP41"/>
    <mergeCell ref="A40:C40"/>
    <mergeCell ref="D40:W40"/>
    <mergeCell ref="X40:AC40"/>
    <mergeCell ref="AD40:AI40"/>
    <mergeCell ref="AJ40:AQ40"/>
    <mergeCell ref="AR40:BP40"/>
    <mergeCell ref="A39:C39"/>
    <mergeCell ref="D39:W39"/>
    <mergeCell ref="X39:AC39"/>
    <mergeCell ref="AD39:AI39"/>
    <mergeCell ref="AJ39:AQ39"/>
    <mergeCell ref="AR39:BP39"/>
    <mergeCell ref="A38:C38"/>
    <mergeCell ref="D38:W38"/>
    <mergeCell ref="X38:AC38"/>
    <mergeCell ref="AD38:AI38"/>
    <mergeCell ref="AJ38:AQ38"/>
    <mergeCell ref="AR38:BP38"/>
    <mergeCell ref="A37:C37"/>
    <mergeCell ref="D37:W37"/>
    <mergeCell ref="X37:AC37"/>
    <mergeCell ref="AD37:AI37"/>
    <mergeCell ref="AJ37:AQ37"/>
    <mergeCell ref="AR37:BP37"/>
    <mergeCell ref="A36:C36"/>
    <mergeCell ref="D36:W36"/>
    <mergeCell ref="X36:AC36"/>
    <mergeCell ref="AD36:AI36"/>
    <mergeCell ref="AJ36:AQ36"/>
    <mergeCell ref="AR36:BP36"/>
    <mergeCell ref="A35:C35"/>
    <mergeCell ref="D35:W35"/>
    <mergeCell ref="X35:AC35"/>
    <mergeCell ref="AD35:AI35"/>
    <mergeCell ref="AJ35:AQ35"/>
    <mergeCell ref="AR35:BP35"/>
    <mergeCell ref="A34:C34"/>
    <mergeCell ref="D34:W34"/>
    <mergeCell ref="X34:AC34"/>
    <mergeCell ref="AD34:AI34"/>
    <mergeCell ref="AJ34:AQ34"/>
    <mergeCell ref="AR34:BP34"/>
    <mergeCell ref="A33:C33"/>
    <mergeCell ref="D33:W33"/>
    <mergeCell ref="X33:AC33"/>
    <mergeCell ref="AD33:AI33"/>
    <mergeCell ref="AJ33:AQ33"/>
    <mergeCell ref="AR33:BP33"/>
    <mergeCell ref="A32:C32"/>
    <mergeCell ref="D32:W32"/>
    <mergeCell ref="X32:AC32"/>
    <mergeCell ref="AD32:AI32"/>
    <mergeCell ref="AJ32:AQ32"/>
    <mergeCell ref="AR32:BP32"/>
    <mergeCell ref="A31:C31"/>
    <mergeCell ref="D31:W31"/>
    <mergeCell ref="X31:AC31"/>
    <mergeCell ref="AD31:AI31"/>
    <mergeCell ref="AJ31:AQ31"/>
    <mergeCell ref="AR31:BP31"/>
    <mergeCell ref="A30:C30"/>
    <mergeCell ref="D30:W30"/>
    <mergeCell ref="X30:AC30"/>
    <mergeCell ref="AD30:AI30"/>
    <mergeCell ref="AJ30:AQ30"/>
    <mergeCell ref="AR30:BP30"/>
    <mergeCell ref="A29:C29"/>
    <mergeCell ref="D29:W29"/>
    <mergeCell ref="X29:AC29"/>
    <mergeCell ref="AD29:AI29"/>
    <mergeCell ref="AJ29:AQ29"/>
    <mergeCell ref="AR29:BP29"/>
    <mergeCell ref="A28:C28"/>
    <mergeCell ref="D28:W28"/>
    <mergeCell ref="X28:AC28"/>
    <mergeCell ref="AD28:AI28"/>
    <mergeCell ref="AJ28:AQ28"/>
    <mergeCell ref="AR28:BP28"/>
    <mergeCell ref="A27:C27"/>
    <mergeCell ref="D27:W27"/>
    <mergeCell ref="X27:AC27"/>
    <mergeCell ref="AD27:AI27"/>
    <mergeCell ref="AJ27:AQ27"/>
    <mergeCell ref="AR27:BP27"/>
    <mergeCell ref="A26:C26"/>
    <mergeCell ref="D26:W26"/>
    <mergeCell ref="X26:AC26"/>
    <mergeCell ref="AD26:AI26"/>
    <mergeCell ref="AJ26:AQ26"/>
    <mergeCell ref="AR26:BP26"/>
    <mergeCell ref="A25:C25"/>
    <mergeCell ref="D25:W25"/>
    <mergeCell ref="X25:AC25"/>
    <mergeCell ref="AD25:AI25"/>
    <mergeCell ref="AJ25:AQ25"/>
    <mergeCell ref="AR25:BP25"/>
    <mergeCell ref="AR23:BP23"/>
    <mergeCell ref="A24:C24"/>
    <mergeCell ref="D24:W24"/>
    <mergeCell ref="X24:AC24"/>
    <mergeCell ref="AD24:AI24"/>
    <mergeCell ref="AJ24:AQ24"/>
    <mergeCell ref="AR24:BP24"/>
    <mergeCell ref="A22:C22"/>
    <mergeCell ref="D22:W22"/>
    <mergeCell ref="X22:AI22"/>
    <mergeCell ref="AJ22:AQ22"/>
    <mergeCell ref="AR22:BP22"/>
    <mergeCell ref="A23:C23"/>
    <mergeCell ref="D23:W23"/>
    <mergeCell ref="X23:AC23"/>
    <mergeCell ref="AD23:AI23"/>
    <mergeCell ref="AJ23:AQ23"/>
    <mergeCell ref="AR20:BP20"/>
    <mergeCell ref="A21:C21"/>
    <mergeCell ref="D21:W21"/>
    <mergeCell ref="X21:AI21"/>
    <mergeCell ref="AJ21:AQ21"/>
    <mergeCell ref="AR21:BP21"/>
    <mergeCell ref="K18:O18"/>
    <mergeCell ref="R18:S18"/>
    <mergeCell ref="A20:C20"/>
    <mergeCell ref="D20:W20"/>
    <mergeCell ref="X20:AI20"/>
    <mergeCell ref="AJ20:AQ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9" max="6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FF"/>
  </sheetPr>
  <dimension ref="A1:IV72"/>
  <sheetViews>
    <sheetView view="pageBreakPreview" zoomScaleSheetLayoutView="100" zoomScalePageLayoutView="0" workbookViewId="0" topLeftCell="A19">
      <selection activeCell="C19" sqref="C19"/>
    </sheetView>
  </sheetViews>
  <sheetFormatPr defaultColWidth="9.00390625" defaultRowHeight="12.75"/>
  <cols>
    <col min="1" max="1" width="8.875" style="76" customWidth="1"/>
    <col min="2" max="2" width="69.75390625" style="76" customWidth="1"/>
    <col min="3" max="3" width="33.125" style="76" customWidth="1"/>
    <col min="4" max="16384" width="9.125" style="76" customWidth="1"/>
  </cols>
  <sheetData>
    <row r="1" ht="15.75">
      <c r="C1" s="82" t="s">
        <v>379</v>
      </c>
    </row>
    <row r="2" ht="15.75">
      <c r="C2" s="82" t="s">
        <v>37</v>
      </c>
    </row>
    <row r="3" ht="15.75">
      <c r="C3" s="82" t="s">
        <v>378</v>
      </c>
    </row>
    <row r="4" ht="15.75">
      <c r="C4" s="82"/>
    </row>
    <row r="5" spans="2:25" s="81" customFormat="1" ht="15.75">
      <c r="B5" s="83"/>
      <c r="C5" s="462" t="s">
        <v>57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</row>
    <row r="6" spans="2:25" s="81" customFormat="1" ht="15.75">
      <c r="B6" s="83"/>
      <c r="C6" s="24" t="s">
        <v>66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2:25" s="81" customFormat="1" ht="15.75">
      <c r="B7" s="83"/>
      <c r="C7" s="87" t="s">
        <v>67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25" s="81" customFormat="1" ht="15.75">
      <c r="B8" s="83"/>
      <c r="C8" s="24" t="s">
        <v>686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2:25" s="81" customFormat="1" ht="15.75">
      <c r="B9" s="83"/>
      <c r="C9" s="24" t="s">
        <v>614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2:8" s="81" customFormat="1" ht="15.75">
      <c r="B10" s="83"/>
      <c r="C10" s="84"/>
      <c r="H10" s="77"/>
    </row>
    <row r="11" spans="3:8" s="81" customFormat="1" ht="15.75">
      <c r="C11" s="82" t="s">
        <v>377</v>
      </c>
      <c r="H11" s="77"/>
    </row>
    <row r="12" spans="1:3" ht="15.75" customHeight="1">
      <c r="A12" s="1083" t="s">
        <v>592</v>
      </c>
      <c r="B12" s="1083"/>
      <c r="C12" s="1083"/>
    </row>
    <row r="14" spans="1:3" ht="15.75">
      <c r="A14" s="80" t="s">
        <v>376</v>
      </c>
      <c r="B14" s="80" t="s">
        <v>209</v>
      </c>
      <c r="C14" s="80" t="s">
        <v>157</v>
      </c>
    </row>
    <row r="15" spans="1:3" ht="20.25" customHeight="1">
      <c r="A15" s="377">
        <v>1</v>
      </c>
      <c r="B15" s="379" t="s">
        <v>375</v>
      </c>
      <c r="C15" s="379"/>
    </row>
    <row r="16" spans="1:3" ht="21.75" customHeight="1">
      <c r="A16" s="377" t="s">
        <v>13</v>
      </c>
      <c r="B16" s="380" t="s">
        <v>591</v>
      </c>
      <c r="C16" s="375" t="s">
        <v>353</v>
      </c>
    </row>
    <row r="17" spans="1:3" ht="21.75" customHeight="1">
      <c r="A17" s="377" t="s">
        <v>17</v>
      </c>
      <c r="B17" s="380" t="s">
        <v>588</v>
      </c>
      <c r="C17" s="375" t="s">
        <v>353</v>
      </c>
    </row>
    <row r="18" spans="1:3" ht="21.75" customHeight="1">
      <c r="A18" s="377" t="s">
        <v>18</v>
      </c>
      <c r="B18" s="376" t="s">
        <v>590</v>
      </c>
      <c r="C18" s="375" t="s">
        <v>353</v>
      </c>
    </row>
    <row r="19" spans="1:3" ht="21.75" customHeight="1">
      <c r="A19" s="377" t="s">
        <v>19</v>
      </c>
      <c r="B19" s="376" t="s">
        <v>589</v>
      </c>
      <c r="C19" s="375" t="s">
        <v>353</v>
      </c>
    </row>
    <row r="20" spans="1:3" ht="21.75" customHeight="1">
      <c r="A20" s="377" t="s">
        <v>374</v>
      </c>
      <c r="B20" s="376" t="s">
        <v>372</v>
      </c>
      <c r="C20" s="375" t="s">
        <v>357</v>
      </c>
    </row>
    <row r="21" spans="1:3" ht="21.75" customHeight="1">
      <c r="A21" s="377">
        <v>2</v>
      </c>
      <c r="B21" s="379" t="s">
        <v>371</v>
      </c>
      <c r="C21" s="379"/>
    </row>
    <row r="22" spans="1:3" ht="21.75" customHeight="1">
      <c r="A22" s="377" t="s">
        <v>23</v>
      </c>
      <c r="B22" s="380" t="s">
        <v>588</v>
      </c>
      <c r="C22" s="375" t="s">
        <v>353</v>
      </c>
    </row>
    <row r="23" spans="1:3" ht="21.75" customHeight="1">
      <c r="A23" s="377" t="s">
        <v>24</v>
      </c>
      <c r="B23" s="376" t="s">
        <v>587</v>
      </c>
      <c r="C23" s="375" t="s">
        <v>353</v>
      </c>
    </row>
    <row r="24" spans="1:3" ht="31.5" customHeight="1">
      <c r="A24" s="377">
        <v>3</v>
      </c>
      <c r="B24" s="379" t="s">
        <v>369</v>
      </c>
      <c r="C24" s="379"/>
    </row>
    <row r="25" spans="1:3" ht="21" customHeight="1">
      <c r="A25" s="377" t="s">
        <v>368</v>
      </c>
      <c r="B25" s="376" t="s">
        <v>586</v>
      </c>
      <c r="C25" s="375" t="s">
        <v>357</v>
      </c>
    </row>
    <row r="26" spans="1:3" ht="21.75" customHeight="1">
      <c r="A26" s="377" t="s">
        <v>367</v>
      </c>
      <c r="B26" s="376" t="s">
        <v>366</v>
      </c>
      <c r="C26" s="375" t="s">
        <v>353</v>
      </c>
    </row>
    <row r="27" spans="1:3" ht="21.75" customHeight="1">
      <c r="A27" s="377" t="s">
        <v>365</v>
      </c>
      <c r="B27" s="376" t="s">
        <v>364</v>
      </c>
      <c r="C27" s="375" t="s">
        <v>357</v>
      </c>
    </row>
    <row r="28" spans="1:3" ht="21.75" customHeight="1">
      <c r="A28" s="377" t="s">
        <v>363</v>
      </c>
      <c r="B28" s="376" t="s">
        <v>362</v>
      </c>
      <c r="C28" s="375" t="s">
        <v>357</v>
      </c>
    </row>
    <row r="29" spans="1:3" ht="21.75" customHeight="1">
      <c r="A29" s="377" t="s">
        <v>361</v>
      </c>
      <c r="B29" s="376" t="s">
        <v>585</v>
      </c>
      <c r="C29" s="375" t="s">
        <v>353</v>
      </c>
    </row>
    <row r="30" spans="1:3" ht="21.75" customHeight="1">
      <c r="A30" s="377">
        <v>4</v>
      </c>
      <c r="B30" s="379" t="s">
        <v>360</v>
      </c>
      <c r="C30" s="379"/>
    </row>
    <row r="31" spans="1:3" ht="21.75" customHeight="1">
      <c r="A31" s="377" t="s">
        <v>359</v>
      </c>
      <c r="B31" s="376" t="s">
        <v>358</v>
      </c>
      <c r="C31" s="375" t="s">
        <v>357</v>
      </c>
    </row>
    <row r="32" spans="1:3" ht="21" customHeight="1">
      <c r="A32" s="377" t="s">
        <v>356</v>
      </c>
      <c r="B32" s="376" t="s">
        <v>584</v>
      </c>
      <c r="C32" s="375" t="s">
        <v>353</v>
      </c>
    </row>
    <row r="33" spans="1:3" ht="33" customHeight="1">
      <c r="A33" s="377" t="s">
        <v>355</v>
      </c>
      <c r="B33" s="378" t="s">
        <v>583</v>
      </c>
      <c r="C33" s="375" t="s">
        <v>353</v>
      </c>
    </row>
    <row r="34" spans="1:3" ht="21.75" customHeight="1">
      <c r="A34" s="377" t="s">
        <v>354</v>
      </c>
      <c r="B34" s="376" t="s">
        <v>582</v>
      </c>
      <c r="C34" s="375" t="s">
        <v>353</v>
      </c>
    </row>
    <row r="35" spans="1:19" s="78" customFormat="1" ht="15.75">
      <c r="A35" s="77"/>
      <c r="S35" s="79"/>
    </row>
    <row r="36" spans="1:19" s="78" customFormat="1" ht="15.75" customHeight="1">
      <c r="A36" s="374"/>
      <c r="B36" s="374"/>
      <c r="C36" s="374"/>
      <c r="S36" s="79"/>
    </row>
    <row r="37" spans="1:256" ht="15.75">
      <c r="A37" s="102" t="s">
        <v>73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256" ht="15.75">
      <c r="A38" s="102" t="s">
        <v>77</v>
      </c>
      <c r="B38" s="77"/>
      <c r="C38" s="370" t="s">
        <v>79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256" ht="15.75">
      <c r="A39" s="373"/>
      <c r="B39" s="77"/>
      <c r="C39" s="372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  <row r="40" spans="1:256" ht="15.75">
      <c r="A40" s="371" t="s">
        <v>78</v>
      </c>
      <c r="B40" s="77"/>
      <c r="C40" s="370" t="s">
        <v>80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5.75" customHeight="1">
      <c r="A41" s="373"/>
      <c r="B41" s="77"/>
      <c r="C41" s="372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256" ht="15.75">
      <c r="A42" s="371" t="s">
        <v>74</v>
      </c>
      <c r="B42" s="77"/>
      <c r="C42" s="372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</row>
    <row r="43" spans="1:256" ht="15.75">
      <c r="A43" s="371" t="s">
        <v>688</v>
      </c>
      <c r="B43" s="77"/>
      <c r="C43" s="370" t="s">
        <v>689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256" ht="15.75">
      <c r="A44" s="373"/>
      <c r="B44" s="77"/>
      <c r="C44" s="372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256" ht="15.75">
      <c r="A45" s="371" t="s">
        <v>75</v>
      </c>
      <c r="B45" s="77"/>
      <c r="C45" s="370" t="s">
        <v>82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</row>
    <row r="46" spans="1:256" ht="15.75">
      <c r="A46" s="373"/>
      <c r="B46" s="77"/>
      <c r="C46" s="372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256" ht="15.75">
      <c r="A47" s="371" t="s">
        <v>76</v>
      </c>
      <c r="B47" s="77"/>
      <c r="C47" s="370" t="s">
        <v>81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1:256" ht="33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1:256" ht="15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 s="77"/>
    </row>
    <row r="50" spans="1:256" ht="15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  <c r="IU50" s="77"/>
      <c r="IV50" s="77"/>
    </row>
    <row r="51" spans="1:256" ht="15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  <c r="IU51" s="77"/>
      <c r="IV51" s="77"/>
    </row>
    <row r="52" spans="1:256" ht="15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  <c r="IV52" s="77"/>
    </row>
    <row r="53" spans="1:256" ht="15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  <c r="IV53" s="77"/>
    </row>
    <row r="54" spans="1:256" ht="15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spans="1:256" ht="15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</row>
    <row r="56" spans="1:256" ht="15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</row>
    <row r="57" spans="1:256" ht="15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</row>
    <row r="58" spans="1:256" ht="15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</row>
    <row r="59" spans="1:256" ht="15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</row>
    <row r="60" spans="1:256" ht="15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</row>
    <row r="61" spans="1:256" ht="15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</row>
    <row r="62" spans="1:256" ht="15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</row>
    <row r="63" spans="1:256" ht="30.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256" ht="15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</row>
    <row r="65" spans="1:256" ht="15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</row>
    <row r="66" spans="1:256" ht="15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</row>
    <row r="67" spans="1:256" ht="15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</row>
    <row r="68" spans="1:256" ht="15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</row>
    <row r="69" spans="1:256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</row>
    <row r="70" spans="1:256" ht="15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</row>
    <row r="71" spans="1:256" ht="15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  <c r="IV71" s="77"/>
    </row>
    <row r="72" spans="1:256" ht="15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</row>
  </sheetData>
  <sheetProtection selectLockedCells="1" selectUnlockedCells="1"/>
  <mergeCells count="2">
    <mergeCell ref="A12:C12"/>
    <mergeCell ref="C5:Y5"/>
  </mergeCells>
  <printOptions/>
  <pageMargins left="0.7086614173228347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3CC33"/>
  </sheetPr>
  <dimension ref="B1:K117"/>
  <sheetViews>
    <sheetView tabSelected="1" view="pageBreakPreview" zoomScaleNormal="80" zoomScaleSheetLayoutView="100" zoomScalePageLayoutView="0" workbookViewId="0" topLeftCell="B26">
      <selection activeCell="F23" sqref="F23"/>
    </sheetView>
  </sheetViews>
  <sheetFormatPr defaultColWidth="9.00390625" defaultRowHeight="12.75" outlineLevelRow="1" outlineLevelCol="1"/>
  <cols>
    <col min="1" max="1" width="8.25390625" style="88" hidden="1" customWidth="1" outlineLevel="1"/>
    <col min="2" max="2" width="8.00390625" style="90" customWidth="1" collapsed="1"/>
    <col min="3" max="3" width="76.25390625" style="90" customWidth="1"/>
    <col min="4" max="4" width="13.375" style="88" customWidth="1"/>
    <col min="5" max="6" width="10.875" style="89" customWidth="1"/>
    <col min="7" max="16384" width="9.125" style="88" customWidth="1"/>
  </cols>
  <sheetData>
    <row r="1" spans="5:6" ht="15.75">
      <c r="E1" s="278"/>
      <c r="F1" s="277" t="s">
        <v>551</v>
      </c>
    </row>
    <row r="2" spans="5:6" ht="15.75">
      <c r="E2" s="278"/>
      <c r="F2" s="283" t="s">
        <v>37</v>
      </c>
    </row>
    <row r="3" spans="5:6" ht="15.75">
      <c r="E3" s="278"/>
      <c r="F3" s="283" t="s">
        <v>509</v>
      </c>
    </row>
    <row r="4" spans="2:5" ht="11.25" customHeight="1">
      <c r="B4" s="282"/>
      <c r="D4" s="281"/>
      <c r="E4" s="278"/>
    </row>
    <row r="5" spans="2:4" ht="16.5" customHeight="1">
      <c r="B5" s="279"/>
      <c r="D5" s="280" t="s">
        <v>57</v>
      </c>
    </row>
    <row r="6" spans="4:5" ht="15.75">
      <c r="D6" s="86" t="s">
        <v>66</v>
      </c>
      <c r="E6" s="277"/>
    </row>
    <row r="7" spans="4:5" ht="15.75">
      <c r="D7" s="86" t="s">
        <v>67</v>
      </c>
      <c r="E7" s="277"/>
    </row>
    <row r="8" spans="4:5" ht="15.75">
      <c r="D8" s="86" t="s">
        <v>704</v>
      </c>
      <c r="E8" s="277"/>
    </row>
    <row r="9" spans="2:5" ht="17.25" customHeight="1">
      <c r="B9" s="1086"/>
      <c r="C9" s="1086"/>
      <c r="D9" s="86" t="s">
        <v>670</v>
      </c>
      <c r="E9" s="277"/>
    </row>
    <row r="10" spans="2:5" ht="17.25" customHeight="1">
      <c r="B10" s="279"/>
      <c r="C10" s="279"/>
      <c r="D10" s="86"/>
      <c r="E10" s="277"/>
    </row>
    <row r="11" spans="2:6" ht="33" customHeight="1">
      <c r="B11" s="1096" t="s">
        <v>550</v>
      </c>
      <c r="C11" s="1096"/>
      <c r="D11" s="1096"/>
      <c r="E11" s="1096"/>
      <c r="F11" s="277"/>
    </row>
    <row r="12" spans="5:6" ht="16.5" thickBot="1">
      <c r="E12" s="278"/>
      <c r="F12" s="277" t="s">
        <v>549</v>
      </c>
    </row>
    <row r="13" spans="2:6" ht="16.5" thickBot="1">
      <c r="B13" s="1093" t="s">
        <v>376</v>
      </c>
      <c r="C13" s="1093" t="s">
        <v>475</v>
      </c>
      <c r="D13" s="276">
        <v>2017</v>
      </c>
      <c r="E13" s="275">
        <v>2018</v>
      </c>
      <c r="F13" s="274">
        <v>2019</v>
      </c>
    </row>
    <row r="14" spans="2:6" ht="15.75">
      <c r="B14" s="1094"/>
      <c r="C14" s="1094"/>
      <c r="D14" s="1087" t="s">
        <v>166</v>
      </c>
      <c r="E14" s="1089" t="s">
        <v>166</v>
      </c>
      <c r="F14" s="1091" t="s">
        <v>166</v>
      </c>
    </row>
    <row r="15" spans="2:6" ht="16.5" thickBot="1">
      <c r="B15" s="1095"/>
      <c r="C15" s="1095"/>
      <c r="D15" s="1088"/>
      <c r="E15" s="1090"/>
      <c r="F15" s="1092"/>
    </row>
    <row r="16" spans="2:6" s="91" customFormat="1" ht="16.5" thickBot="1">
      <c r="B16" s="273">
        <v>1</v>
      </c>
      <c r="C16" s="272">
        <v>2</v>
      </c>
      <c r="D16" s="271">
        <v>7</v>
      </c>
      <c r="E16" s="270">
        <v>8</v>
      </c>
      <c r="F16" s="269">
        <v>9</v>
      </c>
    </row>
    <row r="17" spans="2:6" s="91" customFormat="1" ht="16.5" thickBot="1">
      <c r="B17" s="154" t="s">
        <v>474</v>
      </c>
      <c r="C17" s="153" t="s">
        <v>548</v>
      </c>
      <c r="D17" s="268">
        <f>D19+D20</f>
        <v>179.93646999999999</v>
      </c>
      <c r="E17" s="267">
        <f>E19+E20</f>
        <v>259.54905</v>
      </c>
      <c r="F17" s="266">
        <f>F19+F20</f>
        <v>271.72737</v>
      </c>
    </row>
    <row r="18" spans="2:6" s="91" customFormat="1" ht="15.75">
      <c r="B18" s="265"/>
      <c r="C18" s="186" t="s">
        <v>445</v>
      </c>
      <c r="D18" s="185"/>
      <c r="E18" s="184"/>
      <c r="F18" s="183"/>
    </row>
    <row r="19" spans="2:6" s="91" customFormat="1" ht="33.75" customHeight="1">
      <c r="B19" s="113" t="s">
        <v>13</v>
      </c>
      <c r="C19" s="112" t="s">
        <v>547</v>
      </c>
      <c r="D19" s="264">
        <f>148.43256+31.50391</f>
        <v>179.93646999999999</v>
      </c>
      <c r="E19" s="263">
        <f>218.256-4.1394+45.43245</f>
        <v>259.54905</v>
      </c>
      <c r="F19" s="262">
        <f>223.02378+48.70359</f>
        <v>271.72737</v>
      </c>
    </row>
    <row r="20" spans="2:6" s="91" customFormat="1" ht="16.5" thickBot="1">
      <c r="B20" s="113" t="s">
        <v>17</v>
      </c>
      <c r="C20" s="112" t="s">
        <v>473</v>
      </c>
      <c r="D20" s="264">
        <f>SUM(D21:D22)</f>
        <v>0</v>
      </c>
      <c r="E20" s="263">
        <f>SUM(E21:E22)</f>
        <v>0</v>
      </c>
      <c r="F20" s="262">
        <f>SUM(F21:F22)</f>
        <v>0</v>
      </c>
    </row>
    <row r="21" spans="2:6" s="243" customFormat="1" ht="15.75" hidden="1" outlineLevel="1">
      <c r="B21" s="246"/>
      <c r="C21" s="261" t="s">
        <v>546</v>
      </c>
      <c r="D21" s="244"/>
      <c r="E21" s="260"/>
      <c r="F21" s="259"/>
    </row>
    <row r="22" spans="2:6" s="243" customFormat="1" ht="16.5" hidden="1" outlineLevel="1" thickBot="1">
      <c r="B22" s="258"/>
      <c r="C22" s="257" t="s">
        <v>545</v>
      </c>
      <c r="D22" s="256"/>
      <c r="E22" s="255"/>
      <c r="F22" s="254"/>
    </row>
    <row r="23" spans="2:6" s="91" customFormat="1" ht="16.5" collapsed="1" thickBot="1">
      <c r="B23" s="149" t="s">
        <v>472</v>
      </c>
      <c r="C23" s="148" t="s">
        <v>471</v>
      </c>
      <c r="D23" s="135">
        <f>147.4244+31.50391</f>
        <v>178.92830999999998</v>
      </c>
      <c r="E23" s="134">
        <f>223.9349-41.8311-3.3406-4.1394+E33+E38+45.43245</f>
        <v>258.54205</v>
      </c>
      <c r="F23" s="133">
        <f>218.2136-41.8311-3.3406+F33+F38+48.70359</f>
        <v>270.73034400000006</v>
      </c>
    </row>
    <row r="24" spans="2:6" s="91" customFormat="1" ht="15.75">
      <c r="B24" s="187" t="s">
        <v>417</v>
      </c>
      <c r="C24" s="202" t="s">
        <v>470</v>
      </c>
      <c r="D24" s="232">
        <f>SUM(D26:D31)</f>
        <v>35.63862</v>
      </c>
      <c r="E24" s="231">
        <f>SUM(E26:E31)</f>
        <v>49.191750000000006</v>
      </c>
      <c r="F24" s="230">
        <f>SUM(F26:F31)</f>
        <v>52.45749</v>
      </c>
    </row>
    <row r="25" spans="2:6" s="91" customFormat="1" ht="15.75">
      <c r="B25" s="113"/>
      <c r="C25" s="112" t="s">
        <v>445</v>
      </c>
      <c r="D25" s="111"/>
      <c r="E25" s="110"/>
      <c r="F25" s="109"/>
    </row>
    <row r="26" spans="2:6" s="91" customFormat="1" ht="15.75">
      <c r="B26" s="113" t="s">
        <v>13</v>
      </c>
      <c r="C26" s="112" t="s">
        <v>544</v>
      </c>
      <c r="D26" s="116">
        <v>0</v>
      </c>
      <c r="E26" s="115">
        <v>0</v>
      </c>
      <c r="F26" s="114">
        <v>0</v>
      </c>
    </row>
    <row r="27" spans="2:6" s="91" customFormat="1" ht="15.75">
      <c r="B27" s="113" t="s">
        <v>17</v>
      </c>
      <c r="C27" s="112" t="s">
        <v>469</v>
      </c>
      <c r="D27" s="116">
        <f>0.54911</f>
        <v>0.54911</v>
      </c>
      <c r="E27" s="116">
        <v>0.5436</v>
      </c>
      <c r="F27" s="391">
        <v>0.5382</v>
      </c>
    </row>
    <row r="28" spans="2:6" s="91" customFormat="1" ht="15.75">
      <c r="B28" s="113" t="s">
        <v>18</v>
      </c>
      <c r="C28" s="112" t="s">
        <v>543</v>
      </c>
      <c r="D28" s="116">
        <f>1.4984+0.0954</f>
        <v>1.5937999999999999</v>
      </c>
      <c r="E28" s="116">
        <f>1.5916+0.1152</f>
        <v>1.7067999999999999</v>
      </c>
      <c r="F28" s="116">
        <f>1.5916+0.1152</f>
        <v>1.7067999999999999</v>
      </c>
    </row>
    <row r="29" spans="2:6" s="91" customFormat="1" ht="15.75">
      <c r="B29" s="113" t="s">
        <v>19</v>
      </c>
      <c r="C29" s="112" t="s">
        <v>542</v>
      </c>
      <c r="D29" s="116">
        <f>1.5165+0.3626</f>
        <v>1.8791</v>
      </c>
      <c r="E29" s="116">
        <f>1.2875+0.1208</f>
        <v>1.4083</v>
      </c>
      <c r="F29" s="116">
        <f>1.2875+0.1208</f>
        <v>1.4083</v>
      </c>
    </row>
    <row r="30" spans="2:6" s="91" customFormat="1" ht="15.75">
      <c r="B30" s="113" t="s">
        <v>374</v>
      </c>
      <c r="C30" s="112" t="s">
        <v>541</v>
      </c>
      <c r="D30" s="116">
        <f>0.0985+0.0142</f>
        <v>0.11270000000000001</v>
      </c>
      <c r="E30" s="116">
        <f>0.0867+0.0139</f>
        <v>0.1006</v>
      </c>
      <c r="F30" s="116">
        <f>0.0867+0.0139</f>
        <v>0.1006</v>
      </c>
    </row>
    <row r="31" spans="2:6" s="91" customFormat="1" ht="15.75">
      <c r="B31" s="113" t="s">
        <v>373</v>
      </c>
      <c r="C31" s="112" t="s">
        <v>540</v>
      </c>
      <c r="D31" s="116">
        <v>31.50391</v>
      </c>
      <c r="E31" s="116">
        <v>45.43245</v>
      </c>
      <c r="F31" s="391">
        <v>48.70359</v>
      </c>
    </row>
    <row r="32" spans="2:6" s="91" customFormat="1" ht="15.75">
      <c r="B32" s="242" t="s">
        <v>21</v>
      </c>
      <c r="C32" s="241" t="s">
        <v>468</v>
      </c>
      <c r="D32" s="253">
        <f>44.6492+13.484+8.163+2.4649</f>
        <v>68.7611</v>
      </c>
      <c r="E32" s="253">
        <f>47.63+14.6367+8.0815+2.4402</f>
        <v>72.78840000000001</v>
      </c>
      <c r="F32" s="392">
        <f>14.4903+47.1537+8.0007+2.4158</f>
        <v>72.0605</v>
      </c>
    </row>
    <row r="33" spans="2:6" s="91" customFormat="1" ht="15.75">
      <c r="B33" s="242" t="s">
        <v>414</v>
      </c>
      <c r="C33" s="241" t="s">
        <v>681</v>
      </c>
      <c r="D33" s="253">
        <f>35.1895</f>
        <v>35.1895</v>
      </c>
      <c r="E33" s="253">
        <f>35.1895</f>
        <v>35.1895</v>
      </c>
      <c r="F33" s="253">
        <f>35.1895+8.311276</f>
        <v>43.500776</v>
      </c>
    </row>
    <row r="34" spans="2:6" s="91" customFormat="1" ht="15.75">
      <c r="B34" s="242" t="s">
        <v>442</v>
      </c>
      <c r="C34" s="241" t="s">
        <v>539</v>
      </c>
      <c r="D34" s="240">
        <f>SUM(D35:D38)</f>
        <v>3.2963</v>
      </c>
      <c r="E34" s="239">
        <f>SUM(E35:E38)</f>
        <v>3.2963</v>
      </c>
      <c r="F34" s="238">
        <f>SUM(F35:F38)</f>
        <v>5.484078</v>
      </c>
    </row>
    <row r="35" spans="2:6" s="243" customFormat="1" ht="15.75" outlineLevel="1">
      <c r="B35" s="246" t="s">
        <v>359</v>
      </c>
      <c r="C35" s="245" t="s">
        <v>538</v>
      </c>
      <c r="D35" s="252"/>
      <c r="E35" s="251"/>
      <c r="F35" s="250"/>
    </row>
    <row r="36" spans="2:6" s="243" customFormat="1" ht="15.75" outlineLevel="1">
      <c r="B36" s="246">
        <v>4.2</v>
      </c>
      <c r="C36" s="245" t="s">
        <v>537</v>
      </c>
      <c r="D36" s="249"/>
      <c r="E36" s="248"/>
      <c r="F36" s="247"/>
    </row>
    <row r="37" spans="2:6" s="243" customFormat="1" ht="15.75" outlineLevel="1">
      <c r="B37" s="246">
        <v>4.3</v>
      </c>
      <c r="C37" s="245" t="s">
        <v>536</v>
      </c>
      <c r="D37" s="249"/>
      <c r="E37" s="248"/>
      <c r="F37" s="247"/>
    </row>
    <row r="38" spans="2:6" s="243" customFormat="1" ht="15.75" outlineLevel="1">
      <c r="B38" s="246">
        <v>4.4</v>
      </c>
      <c r="C38" s="245" t="s">
        <v>535</v>
      </c>
      <c r="D38" s="249">
        <v>3.2963</v>
      </c>
      <c r="E38" s="249">
        <f>3.2963</f>
        <v>3.2963</v>
      </c>
      <c r="F38" s="249">
        <f>3.2963+2.187778</f>
        <v>5.484078</v>
      </c>
    </row>
    <row r="39" spans="2:6" s="91" customFormat="1" ht="15.75">
      <c r="B39" s="242" t="s">
        <v>467</v>
      </c>
      <c r="C39" s="241" t="s">
        <v>466</v>
      </c>
      <c r="D39" s="240">
        <f>SUM(D41:D45)</f>
        <v>36.04278999999997</v>
      </c>
      <c r="E39" s="239">
        <f>SUM(E41:E45)</f>
        <v>98.07609999999997</v>
      </c>
      <c r="F39" s="238">
        <f>SUM(F41:F45)</f>
        <v>97.22750000000006</v>
      </c>
    </row>
    <row r="40" spans="2:6" s="91" customFormat="1" ht="15.75">
      <c r="B40" s="113"/>
      <c r="C40" s="112" t="s">
        <v>445</v>
      </c>
      <c r="D40" s="111"/>
      <c r="E40" s="110"/>
      <c r="F40" s="109"/>
    </row>
    <row r="41" spans="2:6" s="91" customFormat="1" ht="15.75">
      <c r="B41" s="113" t="s">
        <v>465</v>
      </c>
      <c r="C41" s="112" t="s">
        <v>464</v>
      </c>
      <c r="D41" s="116">
        <v>35.5746</v>
      </c>
      <c r="E41" s="115">
        <v>50.758</v>
      </c>
      <c r="F41" s="114">
        <v>50.2504</v>
      </c>
    </row>
    <row r="42" spans="2:6" s="188" customFormat="1" ht="15.75">
      <c r="B42" s="113" t="s">
        <v>534</v>
      </c>
      <c r="C42" s="217" t="s">
        <v>462</v>
      </c>
      <c r="D42" s="237">
        <v>10.9192</v>
      </c>
      <c r="E42" s="115">
        <v>13.2245</v>
      </c>
      <c r="F42" s="114">
        <v>13.2245</v>
      </c>
    </row>
    <row r="43" spans="2:6" s="188" customFormat="1" ht="15.75">
      <c r="B43" s="182" t="s">
        <v>463</v>
      </c>
      <c r="C43" s="233" t="s">
        <v>533</v>
      </c>
      <c r="D43" s="237">
        <v>2.8258</v>
      </c>
      <c r="E43" s="237">
        <v>2.7975</v>
      </c>
      <c r="F43" s="393">
        <v>2.7695</v>
      </c>
    </row>
    <row r="44" spans="2:6" s="188" customFormat="1" ht="15.75">
      <c r="B44" s="182" t="s">
        <v>461</v>
      </c>
      <c r="C44" s="233" t="s">
        <v>682</v>
      </c>
      <c r="D44" s="236">
        <f>D23-D24-D32-D33-D34-D41-D42-D43-D45</f>
        <v>-13.276810000000022</v>
      </c>
      <c r="E44" s="235">
        <f>E23-E24-E32-E33-E34-E41-E42-E43-E45</f>
        <v>31.296099999999967</v>
      </c>
      <c r="F44" s="234">
        <f>F23-F24-F32-F33-F34-F41-F42-F43-F45</f>
        <v>30.983100000000064</v>
      </c>
    </row>
    <row r="45" spans="2:6" s="91" customFormat="1" ht="16.5" thickBot="1">
      <c r="B45" s="182" t="s">
        <v>532</v>
      </c>
      <c r="C45" s="233" t="s">
        <v>460</v>
      </c>
      <c r="D45" s="180"/>
      <c r="E45" s="179"/>
      <c r="F45" s="178"/>
    </row>
    <row r="46" spans="2:6" s="91" customFormat="1" ht="16.5" thickBot="1">
      <c r="B46" s="166" t="s">
        <v>459</v>
      </c>
      <c r="C46" s="165" t="s">
        <v>531</v>
      </c>
      <c r="D46" s="227">
        <f>D17-D23</f>
        <v>1.0081600000000037</v>
      </c>
      <c r="E46" s="226">
        <f>E17-E23</f>
        <v>1.007000000000005</v>
      </c>
      <c r="F46" s="225">
        <f>F17-F23</f>
        <v>0.9970259999999485</v>
      </c>
    </row>
    <row r="47" spans="2:6" s="91" customFormat="1" ht="15.75">
      <c r="B47" s="187" t="s">
        <v>458</v>
      </c>
      <c r="C47" s="202" t="s">
        <v>457</v>
      </c>
      <c r="D47" s="232">
        <f>D48-D52</f>
        <v>-0.8138</v>
      </c>
      <c r="E47" s="231">
        <f>E48-E52</f>
        <v>-0.8057</v>
      </c>
      <c r="F47" s="230">
        <f>F48-F52</f>
        <v>-0.7976</v>
      </c>
    </row>
    <row r="48" spans="2:6" s="91" customFormat="1" ht="15.75">
      <c r="B48" s="201" t="s">
        <v>417</v>
      </c>
      <c r="C48" s="206" t="s">
        <v>456</v>
      </c>
      <c r="D48" s="199">
        <f>SUM(D49:D51)</f>
        <v>0</v>
      </c>
      <c r="E48" s="198">
        <f>SUM(E49:E51)</f>
        <v>0</v>
      </c>
      <c r="F48" s="197">
        <f>SUM(F49:F51)</f>
        <v>0</v>
      </c>
    </row>
    <row r="49" spans="2:6" s="91" customFormat="1" ht="15.75">
      <c r="B49" s="113"/>
      <c r="C49" s="112" t="s">
        <v>453</v>
      </c>
      <c r="D49" s="111"/>
      <c r="E49" s="110"/>
      <c r="F49" s="109"/>
    </row>
    <row r="50" spans="2:6" s="91" customFormat="1" ht="16.5" customHeight="1">
      <c r="B50" s="113" t="s">
        <v>13</v>
      </c>
      <c r="C50" s="112" t="s">
        <v>530</v>
      </c>
      <c r="D50" s="111"/>
      <c r="E50" s="110"/>
      <c r="F50" s="109"/>
    </row>
    <row r="51" spans="2:6" s="91" customFormat="1" ht="15.75">
      <c r="B51" s="113" t="s">
        <v>17</v>
      </c>
      <c r="C51" s="229" t="s">
        <v>455</v>
      </c>
      <c r="D51" s="111"/>
      <c r="E51" s="110"/>
      <c r="F51" s="109"/>
    </row>
    <row r="52" spans="2:6" s="91" customFormat="1" ht="15.75">
      <c r="B52" s="196" t="s">
        <v>21</v>
      </c>
      <c r="C52" s="195" t="s">
        <v>454</v>
      </c>
      <c r="D52" s="194">
        <f>SUM(D54:D56)</f>
        <v>0.8138</v>
      </c>
      <c r="E52" s="193">
        <f>SUM(E54:E56)</f>
        <v>0.8057</v>
      </c>
      <c r="F52" s="192">
        <f>SUM(F54:F56)</f>
        <v>0.7976</v>
      </c>
    </row>
    <row r="53" spans="2:6" s="91" customFormat="1" ht="15.75">
      <c r="B53" s="113"/>
      <c r="C53" s="112" t="s">
        <v>453</v>
      </c>
      <c r="D53" s="111"/>
      <c r="E53" s="110"/>
      <c r="F53" s="109"/>
    </row>
    <row r="54" spans="2:6" s="91" customFormat="1" ht="17.25" customHeight="1">
      <c r="B54" s="182" t="s">
        <v>23</v>
      </c>
      <c r="C54" s="181" t="s">
        <v>529</v>
      </c>
      <c r="D54" s="116">
        <v>0.8138</v>
      </c>
      <c r="E54" s="115">
        <v>0.8057</v>
      </c>
      <c r="F54" s="114">
        <v>0.7976</v>
      </c>
    </row>
    <row r="55" spans="2:11" s="91" customFormat="1" ht="15.75">
      <c r="B55" s="182" t="s">
        <v>24</v>
      </c>
      <c r="C55" s="181" t="s">
        <v>528</v>
      </c>
      <c r="D55" s="216"/>
      <c r="E55" s="215"/>
      <c r="F55" s="214"/>
      <c r="G55" s="228"/>
      <c r="H55" s="228"/>
      <c r="I55" s="228"/>
      <c r="J55" s="228"/>
      <c r="K55" s="228"/>
    </row>
    <row r="56" spans="2:6" s="91" customFormat="1" ht="16.5" thickBot="1">
      <c r="B56" s="182" t="s">
        <v>370</v>
      </c>
      <c r="C56" s="107" t="s">
        <v>452</v>
      </c>
      <c r="D56" s="111"/>
      <c r="E56" s="110"/>
      <c r="F56" s="109"/>
    </row>
    <row r="57" spans="2:6" s="91" customFormat="1" ht="16.5" thickBot="1">
      <c r="B57" s="166" t="s">
        <v>451</v>
      </c>
      <c r="C57" s="165" t="s">
        <v>527</v>
      </c>
      <c r="D57" s="227">
        <f>D46+D47</f>
        <v>0.19436000000000375</v>
      </c>
      <c r="E57" s="226">
        <f>E46+E47</f>
        <v>0.20130000000000503</v>
      </c>
      <c r="F57" s="225">
        <f>F46+F47</f>
        <v>0.19942599999994848</v>
      </c>
    </row>
    <row r="58" spans="2:6" s="91" customFormat="1" ht="16.5" thickBot="1">
      <c r="B58" s="149" t="s">
        <v>450</v>
      </c>
      <c r="C58" s="148" t="s">
        <v>449</v>
      </c>
      <c r="D58" s="415">
        <v>0.19432</v>
      </c>
      <c r="E58" s="416">
        <v>0.20142</v>
      </c>
      <c r="F58" s="417">
        <v>0.1994</v>
      </c>
    </row>
    <row r="59" spans="2:6" s="91" customFormat="1" ht="16.5" thickBot="1">
      <c r="B59" s="147" t="s">
        <v>448</v>
      </c>
      <c r="C59" s="224" t="s">
        <v>526</v>
      </c>
      <c r="D59" s="223">
        <f>D57-D58</f>
        <v>4.000000000375925E-05</v>
      </c>
      <c r="E59" s="222">
        <f>E57-E58</f>
        <v>-0.00011999999999495747</v>
      </c>
      <c r="F59" s="221">
        <f>F57-F58</f>
        <v>2.59999999484839E-05</v>
      </c>
    </row>
    <row r="60" spans="2:6" s="91" customFormat="1" ht="15.75">
      <c r="B60" s="177" t="s">
        <v>447</v>
      </c>
      <c r="C60" s="176" t="s">
        <v>446</v>
      </c>
      <c r="D60" s="220">
        <f>D62+D63+D65+D66+D64</f>
        <v>0</v>
      </c>
      <c r="E60" s="219">
        <f>E62+E63+E65+E66+E64</f>
        <v>0</v>
      </c>
      <c r="F60" s="218">
        <f>F62+F63+F65+F66+F64</f>
        <v>0</v>
      </c>
    </row>
    <row r="61" spans="2:6" s="91" customFormat="1" ht="15.75">
      <c r="B61" s="113"/>
      <c r="C61" s="112" t="s">
        <v>445</v>
      </c>
      <c r="D61" s="111"/>
      <c r="E61" s="110"/>
      <c r="F61" s="109"/>
    </row>
    <row r="62" spans="2:6" s="213" customFormat="1" ht="15.75">
      <c r="B62" s="212">
        <v>1</v>
      </c>
      <c r="C62" s="217" t="s">
        <v>525</v>
      </c>
      <c r="D62" s="216"/>
      <c r="E62" s="215"/>
      <c r="F62" s="214"/>
    </row>
    <row r="63" spans="2:6" s="91" customFormat="1" ht="15.75">
      <c r="B63" s="212">
        <v>2</v>
      </c>
      <c r="C63" s="112" t="s">
        <v>444</v>
      </c>
      <c r="D63" s="111"/>
      <c r="E63" s="110"/>
      <c r="F63" s="109"/>
    </row>
    <row r="64" spans="2:6" s="91" customFormat="1" ht="15.75">
      <c r="B64" s="212">
        <v>3</v>
      </c>
      <c r="C64" s="112" t="s">
        <v>524</v>
      </c>
      <c r="D64" s="111"/>
      <c r="E64" s="115"/>
      <c r="F64" s="109"/>
    </row>
    <row r="65" spans="2:6" s="91" customFormat="1" ht="15.75">
      <c r="B65" s="212">
        <v>4</v>
      </c>
      <c r="C65" s="112" t="s">
        <v>443</v>
      </c>
      <c r="D65" s="111"/>
      <c r="E65" s="110"/>
      <c r="F65" s="109"/>
    </row>
    <row r="66" spans="2:6" s="91" customFormat="1" ht="16.5" thickBot="1">
      <c r="B66" s="182">
        <v>5</v>
      </c>
      <c r="C66" s="181" t="s">
        <v>441</v>
      </c>
      <c r="D66" s="211"/>
      <c r="E66" s="210"/>
      <c r="F66" s="209"/>
    </row>
    <row r="67" spans="2:6" s="91" customFormat="1" ht="15.75">
      <c r="B67" s="208" t="s">
        <v>440</v>
      </c>
      <c r="C67" s="120" t="s">
        <v>439</v>
      </c>
      <c r="D67" s="119"/>
      <c r="E67" s="118"/>
      <c r="F67" s="117"/>
    </row>
    <row r="68" spans="2:6" s="188" customFormat="1" ht="15.75">
      <c r="B68" s="196" t="s">
        <v>417</v>
      </c>
      <c r="C68" s="207" t="s">
        <v>438</v>
      </c>
      <c r="D68" s="194"/>
      <c r="E68" s="193"/>
      <c r="F68" s="192"/>
    </row>
    <row r="69" spans="2:6" s="188" customFormat="1" ht="15.75">
      <c r="B69" s="201" t="s">
        <v>21</v>
      </c>
      <c r="C69" s="206" t="s">
        <v>437</v>
      </c>
      <c r="D69" s="199"/>
      <c r="E69" s="198"/>
      <c r="F69" s="197"/>
    </row>
    <row r="70" spans="2:6" s="188" customFormat="1" ht="16.5" thickBot="1">
      <c r="B70" s="108"/>
      <c r="C70" s="107" t="s">
        <v>523</v>
      </c>
      <c r="D70" s="205">
        <f>D68-D69</f>
        <v>0</v>
      </c>
      <c r="E70" s="204">
        <f>E68-E69</f>
        <v>0</v>
      </c>
      <c r="F70" s="203">
        <f>F68-F69</f>
        <v>0</v>
      </c>
    </row>
    <row r="71" spans="2:6" s="91" customFormat="1" ht="15.75">
      <c r="B71" s="187" t="s">
        <v>436</v>
      </c>
      <c r="C71" s="202" t="s">
        <v>435</v>
      </c>
      <c r="D71" s="185"/>
      <c r="E71" s="184"/>
      <c r="F71" s="183"/>
    </row>
    <row r="72" spans="2:6" s="188" customFormat="1" ht="15.75">
      <c r="B72" s="201" t="s">
        <v>417</v>
      </c>
      <c r="C72" s="200" t="s">
        <v>434</v>
      </c>
      <c r="D72" s="199"/>
      <c r="E72" s="198"/>
      <c r="F72" s="197"/>
    </row>
    <row r="73" spans="2:6" s="188" customFormat="1" ht="15.75">
      <c r="B73" s="196" t="s">
        <v>21</v>
      </c>
      <c r="C73" s="195" t="s">
        <v>433</v>
      </c>
      <c r="D73" s="194"/>
      <c r="E73" s="193"/>
      <c r="F73" s="192"/>
    </row>
    <row r="74" spans="2:6" s="188" customFormat="1" ht="16.5" thickBot="1">
      <c r="B74" s="182"/>
      <c r="C74" s="181" t="s">
        <v>523</v>
      </c>
      <c r="D74" s="191">
        <f>D72-D73</f>
        <v>0</v>
      </c>
      <c r="E74" s="190">
        <f>E72-E73</f>
        <v>0</v>
      </c>
      <c r="F74" s="189">
        <f>F72-F73</f>
        <v>0</v>
      </c>
    </row>
    <row r="75" spans="2:6" s="91" customFormat="1" ht="16.5" thickBot="1">
      <c r="B75" s="154" t="s">
        <v>432</v>
      </c>
      <c r="C75" s="153" t="s">
        <v>431</v>
      </c>
      <c r="D75" s="152"/>
      <c r="E75" s="151"/>
      <c r="F75" s="150"/>
    </row>
    <row r="76" spans="2:6" s="91" customFormat="1" ht="15.75">
      <c r="B76" s="187"/>
      <c r="C76" s="186" t="s">
        <v>430</v>
      </c>
      <c r="D76" s="185"/>
      <c r="E76" s="184"/>
      <c r="F76" s="183"/>
    </row>
    <row r="77" spans="2:6" s="91" customFormat="1" ht="15.75">
      <c r="B77" s="113" t="s">
        <v>417</v>
      </c>
      <c r="C77" s="112" t="s">
        <v>429</v>
      </c>
      <c r="D77" s="111"/>
      <c r="E77" s="110"/>
      <c r="F77" s="109"/>
    </row>
    <row r="78" spans="2:6" s="91" customFormat="1" ht="15.75">
      <c r="B78" s="113" t="s">
        <v>13</v>
      </c>
      <c r="C78" s="112" t="s">
        <v>707</v>
      </c>
      <c r="D78" s="111"/>
      <c r="E78" s="110"/>
      <c r="F78" s="109"/>
    </row>
    <row r="79" spans="2:6" s="91" customFormat="1" ht="16.5" thickBot="1">
      <c r="B79" s="182" t="s">
        <v>21</v>
      </c>
      <c r="C79" s="181" t="s">
        <v>425</v>
      </c>
      <c r="D79" s="180"/>
      <c r="E79" s="179"/>
      <c r="F79" s="178"/>
    </row>
    <row r="80" spans="2:6" s="91" customFormat="1" ht="15.75">
      <c r="B80" s="177" t="s">
        <v>428</v>
      </c>
      <c r="C80" s="176" t="s">
        <v>522</v>
      </c>
      <c r="D80" s="175"/>
      <c r="E80" s="174"/>
      <c r="F80" s="173"/>
    </row>
    <row r="81" spans="2:6" s="91" customFormat="1" ht="15.75">
      <c r="B81" s="172"/>
      <c r="C81" s="112" t="s">
        <v>427</v>
      </c>
      <c r="D81" s="111"/>
      <c r="E81" s="110"/>
      <c r="F81" s="109"/>
    </row>
    <row r="82" spans="2:6" s="91" customFormat="1" ht="15.75">
      <c r="B82" s="113" t="s">
        <v>417</v>
      </c>
      <c r="C82" s="112" t="s">
        <v>426</v>
      </c>
      <c r="D82" s="111"/>
      <c r="E82" s="110"/>
      <c r="F82" s="109"/>
    </row>
    <row r="83" spans="2:6" s="91" customFormat="1" ht="15.75">
      <c r="B83" s="113" t="s">
        <v>13</v>
      </c>
      <c r="C83" s="112" t="s">
        <v>707</v>
      </c>
      <c r="D83" s="111"/>
      <c r="E83" s="110"/>
      <c r="F83" s="109"/>
    </row>
    <row r="84" spans="2:6" s="91" customFormat="1" ht="16.5" thickBot="1">
      <c r="B84" s="108" t="s">
        <v>21</v>
      </c>
      <c r="C84" s="107" t="s">
        <v>425</v>
      </c>
      <c r="D84" s="106"/>
      <c r="E84" s="105"/>
      <c r="F84" s="104"/>
    </row>
    <row r="85" spans="2:6" s="91" customFormat="1" ht="16.5" thickBot="1">
      <c r="B85" s="171" t="s">
        <v>424</v>
      </c>
      <c r="C85" s="170" t="s">
        <v>521</v>
      </c>
      <c r="D85" s="169"/>
      <c r="E85" s="168"/>
      <c r="F85" s="167"/>
    </row>
    <row r="86" spans="2:6" s="91" customFormat="1" ht="16.5" thickBot="1">
      <c r="B86" s="166" t="s">
        <v>423</v>
      </c>
      <c r="C86" s="165" t="s">
        <v>422</v>
      </c>
      <c r="D86" s="124"/>
      <c r="E86" s="123"/>
      <c r="F86" s="122"/>
    </row>
    <row r="87" spans="2:6" s="91" customFormat="1" ht="15.75">
      <c r="B87" s="164" t="s">
        <v>417</v>
      </c>
      <c r="C87" s="163" t="s">
        <v>520</v>
      </c>
      <c r="D87" s="162"/>
      <c r="E87" s="161"/>
      <c r="F87" s="160"/>
    </row>
    <row r="88" spans="2:6" s="91" customFormat="1" ht="16.5" thickBot="1">
      <c r="B88" s="159" t="s">
        <v>21</v>
      </c>
      <c r="C88" s="158" t="s">
        <v>519</v>
      </c>
      <c r="D88" s="157"/>
      <c r="E88" s="156"/>
      <c r="F88" s="155"/>
    </row>
    <row r="89" spans="2:6" s="91" customFormat="1" ht="16.5" thickBot="1">
      <c r="B89" s="154" t="s">
        <v>421</v>
      </c>
      <c r="C89" s="153" t="s">
        <v>420</v>
      </c>
      <c r="D89" s="152"/>
      <c r="E89" s="151"/>
      <c r="F89" s="150"/>
    </row>
    <row r="90" spans="2:6" s="91" customFormat="1" ht="16.5" thickBot="1">
      <c r="B90" s="149" t="s">
        <v>419</v>
      </c>
      <c r="C90" s="148" t="s">
        <v>518</v>
      </c>
      <c r="D90" s="135">
        <f>'Пр1.1_перечень ИП'!CT20/1.18</f>
        <v>7.067796610169491</v>
      </c>
      <c r="E90" s="135">
        <f>'Пр1.1_перечень ИП'!DC20/1.18</f>
        <v>34.72459661016949</v>
      </c>
      <c r="F90" s="135">
        <f>'Пр1.1_перечень ИП'!DL20/1.18</f>
        <v>44.903</v>
      </c>
    </row>
    <row r="91" spans="2:6" s="91" customFormat="1" ht="16.5" thickBot="1">
      <c r="B91" s="147"/>
      <c r="C91" s="146" t="s">
        <v>707</v>
      </c>
      <c r="D91" s="145"/>
      <c r="E91" s="144"/>
      <c r="F91" s="143"/>
    </row>
    <row r="92" spans="2:6" s="91" customFormat="1" ht="35.25" customHeight="1" thickBot="1">
      <c r="B92" s="142" t="s">
        <v>418</v>
      </c>
      <c r="C92" s="141" t="s">
        <v>517</v>
      </c>
      <c r="D92" s="140">
        <f>D89+D88+D85+D75+D72+D69+D48+D17</f>
        <v>179.93646999999999</v>
      </c>
      <c r="E92" s="139">
        <f>E89+E88+E85+E75+E72+E69+E48+E17</f>
        <v>259.54905</v>
      </c>
      <c r="F92" s="138">
        <f>F89+F88+F85+F75+F72+F69+F48+F17</f>
        <v>271.72737</v>
      </c>
    </row>
    <row r="93" spans="2:6" s="91" customFormat="1" ht="48" customHeight="1" thickBot="1">
      <c r="B93" s="137" t="s">
        <v>516</v>
      </c>
      <c r="C93" s="136" t="s">
        <v>515</v>
      </c>
      <c r="D93" s="135">
        <f>D23-D33+D52+D58+D60+D68+D73+D80+D87+D90</f>
        <v>151.81472661016946</v>
      </c>
      <c r="E93" s="135">
        <f>E23-E33+E52+E58+E60+E68+E73+E80+E87+E90</f>
        <v>259.0842666101695</v>
      </c>
      <c r="F93" s="394">
        <f>F23-F33+F52+F58+F60+F68+F73+F80+F87+F90</f>
        <v>273.12956800000006</v>
      </c>
    </row>
    <row r="94" spans="2:6" s="127" customFormat="1" ht="32.25" thickBot="1">
      <c r="B94" s="132"/>
      <c r="C94" s="131" t="s">
        <v>514</v>
      </c>
      <c r="D94" s="130">
        <f>D92-D93</f>
        <v>28.121743389830527</v>
      </c>
      <c r="E94" s="129">
        <f>E92-E93</f>
        <v>0.46478338983052936</v>
      </c>
      <c r="F94" s="128">
        <f>F92-F93</f>
        <v>-1.4021980000000553</v>
      </c>
    </row>
    <row r="95" spans="2:6" s="91" customFormat="1" ht="16.5" thickBot="1">
      <c r="B95" s="126"/>
      <c r="C95" s="125"/>
      <c r="D95" s="124"/>
      <c r="E95" s="123"/>
      <c r="F95" s="122"/>
    </row>
    <row r="96" spans="2:6" s="91" customFormat="1" ht="15.75">
      <c r="B96" s="121"/>
      <c r="C96" s="120" t="s">
        <v>29</v>
      </c>
      <c r="D96" s="119"/>
      <c r="E96" s="118"/>
      <c r="F96" s="117"/>
    </row>
    <row r="97" spans="2:6" s="91" customFormat="1" ht="15.75">
      <c r="B97" s="113" t="s">
        <v>417</v>
      </c>
      <c r="C97" s="112" t="s">
        <v>416</v>
      </c>
      <c r="D97" s="116">
        <f>D56+D57+D33</f>
        <v>35.383860000000006</v>
      </c>
      <c r="E97" s="115">
        <f>E56+E57+E33</f>
        <v>35.390800000000006</v>
      </c>
      <c r="F97" s="114">
        <f>F56+F57+F33</f>
        <v>43.70020199999995</v>
      </c>
    </row>
    <row r="98" spans="2:6" s="91" customFormat="1" ht="15.75">
      <c r="B98" s="113" t="s">
        <v>21</v>
      </c>
      <c r="C98" s="112" t="s">
        <v>415</v>
      </c>
      <c r="D98" s="111"/>
      <c r="E98" s="110"/>
      <c r="F98" s="109"/>
    </row>
    <row r="99" spans="2:6" s="91" customFormat="1" ht="16.5" thickBot="1">
      <c r="B99" s="108" t="s">
        <v>414</v>
      </c>
      <c r="C99" s="107" t="s">
        <v>413</v>
      </c>
      <c r="D99" s="106"/>
      <c r="E99" s="105"/>
      <c r="F99" s="104"/>
    </row>
    <row r="100" spans="2:6" s="91" customFormat="1" ht="19.5" customHeight="1">
      <c r="B100" s="1084" t="s">
        <v>683</v>
      </c>
      <c r="C100" s="1084"/>
      <c r="D100" s="1084"/>
      <c r="E100" s="1084"/>
      <c r="F100" s="1084"/>
    </row>
    <row r="101" spans="2:6" s="91" customFormat="1" ht="24" customHeight="1">
      <c r="B101" s="1085" t="s">
        <v>708</v>
      </c>
      <c r="C101" s="1085"/>
      <c r="D101" s="1085"/>
      <c r="E101" s="1085"/>
      <c r="F101" s="1085"/>
    </row>
    <row r="102" spans="2:6" s="91" customFormat="1" ht="18" customHeight="1">
      <c r="B102" s="1085" t="s">
        <v>684</v>
      </c>
      <c r="C102" s="1085"/>
      <c r="D102" s="1085"/>
      <c r="E102" s="1085"/>
      <c r="F102" s="1085"/>
    </row>
    <row r="103" spans="2:6" s="91" customFormat="1" ht="12.75" customHeight="1">
      <c r="B103" s="435"/>
      <c r="C103" s="435"/>
      <c r="D103" s="435"/>
      <c r="E103" s="435"/>
      <c r="F103" s="435"/>
    </row>
    <row r="104" spans="2:6" s="91" customFormat="1" ht="15.75">
      <c r="B104" s="95"/>
      <c r="C104" s="94"/>
      <c r="D104" s="93"/>
      <c r="E104" s="92"/>
      <c r="F104" s="92"/>
    </row>
    <row r="105" spans="2:6" s="91" customFormat="1" ht="15.75">
      <c r="B105" s="102" t="s">
        <v>73</v>
      </c>
      <c r="C105" s="98"/>
      <c r="D105" s="96"/>
      <c r="E105" s="92"/>
      <c r="F105" s="103"/>
    </row>
    <row r="106" spans="2:6" s="91" customFormat="1" ht="15.75">
      <c r="B106" s="102" t="s">
        <v>77</v>
      </c>
      <c r="C106" s="98"/>
      <c r="D106" s="408"/>
      <c r="E106" s="92"/>
      <c r="F106" s="381" t="s">
        <v>79</v>
      </c>
    </row>
    <row r="107" spans="2:6" s="91" customFormat="1" ht="15.75">
      <c r="B107" s="100"/>
      <c r="C107" s="98"/>
      <c r="D107" s="409" t="s">
        <v>69</v>
      </c>
      <c r="E107" s="92"/>
      <c r="F107" s="96"/>
    </row>
    <row r="108" spans="2:6" s="91" customFormat="1" ht="15.75">
      <c r="B108" s="99" t="s">
        <v>78</v>
      </c>
      <c r="C108" s="98"/>
      <c r="D108" s="408"/>
      <c r="E108" s="92"/>
      <c r="F108" s="381" t="s">
        <v>80</v>
      </c>
    </row>
    <row r="109" spans="2:6" s="91" customFormat="1" ht="15.75">
      <c r="B109" s="100"/>
      <c r="C109" s="98"/>
      <c r="D109" s="409" t="s">
        <v>69</v>
      </c>
      <c r="E109" s="92"/>
      <c r="F109" s="96"/>
    </row>
    <row r="110" spans="2:6" s="91" customFormat="1" ht="15.75">
      <c r="B110" s="99" t="s">
        <v>74</v>
      </c>
      <c r="C110" s="98"/>
      <c r="D110" s="96"/>
      <c r="E110" s="92"/>
      <c r="F110" s="96"/>
    </row>
    <row r="111" spans="2:6" s="91" customFormat="1" ht="15.75">
      <c r="B111" s="99" t="s">
        <v>688</v>
      </c>
      <c r="C111" s="98"/>
      <c r="D111" s="408"/>
      <c r="E111" s="92"/>
      <c r="F111" s="381" t="s">
        <v>689</v>
      </c>
    </row>
    <row r="112" spans="2:6" s="91" customFormat="1" ht="15.75">
      <c r="B112" s="100"/>
      <c r="C112" s="98"/>
      <c r="D112" s="409" t="s">
        <v>69</v>
      </c>
      <c r="E112" s="92"/>
      <c r="F112" s="96"/>
    </row>
    <row r="113" spans="2:6" s="91" customFormat="1" ht="15.75">
      <c r="B113" s="99" t="s">
        <v>75</v>
      </c>
      <c r="C113" s="98"/>
      <c r="D113" s="408"/>
      <c r="E113" s="92"/>
      <c r="F113" s="381" t="s">
        <v>82</v>
      </c>
    </row>
    <row r="114" spans="2:6" s="91" customFormat="1" ht="15.75">
      <c r="B114" s="100"/>
      <c r="C114" s="98"/>
      <c r="D114" s="409" t="s">
        <v>69</v>
      </c>
      <c r="E114" s="92"/>
      <c r="F114" s="96"/>
    </row>
    <row r="115" spans="2:6" s="91" customFormat="1" ht="15.75">
      <c r="B115" s="99" t="s">
        <v>76</v>
      </c>
      <c r="C115" s="98"/>
      <c r="D115" s="408"/>
      <c r="E115" s="92"/>
      <c r="F115" s="381" t="s">
        <v>81</v>
      </c>
    </row>
    <row r="116" spans="2:6" s="91" customFormat="1" ht="15.75">
      <c r="B116" s="95"/>
      <c r="C116" s="94"/>
      <c r="D116" s="409" t="s">
        <v>69</v>
      </c>
      <c r="E116" s="92"/>
      <c r="F116" s="92"/>
    </row>
    <row r="117" ht="15.75">
      <c r="B117" s="90" t="s">
        <v>513</v>
      </c>
    </row>
  </sheetData>
  <sheetProtection/>
  <mergeCells count="10">
    <mergeCell ref="B100:F100"/>
    <mergeCell ref="B102:F102"/>
    <mergeCell ref="B101:F101"/>
    <mergeCell ref="B9:C9"/>
    <mergeCell ref="D14:D15"/>
    <mergeCell ref="E14:E15"/>
    <mergeCell ref="F14:F15"/>
    <mergeCell ref="B13:B15"/>
    <mergeCell ref="C13:C15"/>
    <mergeCell ref="B11:E11"/>
  </mergeCells>
  <printOptions horizontalCentered="1"/>
  <pageMargins left="0.7480314960629921" right="0.1968503937007874" top="0.31496062992125984" bottom="0.31496062992125984" header="0" footer="0"/>
  <pageSetup fitToHeight="3" horizontalDpi="600" verticalDpi="600" orientation="portrait" paperSize="9" scale="77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Тихонова Юлия Леонидовна</cp:lastModifiedBy>
  <cp:lastPrinted>2017-07-25T06:04:27Z</cp:lastPrinted>
  <dcterms:created xsi:type="dcterms:W3CDTF">2004-06-16T07:44:42Z</dcterms:created>
  <dcterms:modified xsi:type="dcterms:W3CDTF">2017-07-25T06:04:31Z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